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Documentos\Projetos Denise\CIMOG\ACOMPANHAMENTO OBRA AMOG\ORÇAMENTO E PROJETO ATUALIZADO\"/>
    </mc:Choice>
  </mc:AlternateContent>
  <xr:revisionPtr revIDLastSave="0" documentId="13_ncr:1_{BED01240-CB8B-4BDE-802C-44B16D910B8F}" xr6:coauthVersionLast="47" xr6:coauthVersionMax="47" xr10:uidLastSave="{00000000-0000-0000-0000-000000000000}"/>
  <bookViews>
    <workbookView xWindow="-108" yWindow="-108" windowWidth="23256" windowHeight="12456" xr2:uid="{00000000-000D-0000-FFFF-FFFF00000000}"/>
  </bookViews>
  <sheets>
    <sheet name="ORÇAMENTO" sheetId="3" r:id="rId1"/>
    <sheet name="CRONOGRAMA" sheetId="4" r:id="rId2"/>
  </sheets>
  <externalReferences>
    <externalReference r:id="rId3"/>
    <externalReference r:id="rId4"/>
    <externalReference r:id="rId5"/>
  </externalReferences>
  <definedNames>
    <definedName name="ACOMPANHAMENTO" hidden="1">IF(VALUE([1]MENU!$O$4)=2,"BM","PLE")</definedName>
    <definedName name="_xlnm.Print_Area" localSheetId="1">CRONOGRAMA!$B$1:$J$54</definedName>
    <definedName name="BDI.Opcao" hidden="1">[2]DADOS!$F$18</definedName>
    <definedName name="BDI.TipoObra" hidden="1">[2]BDI!$A$138:$A$146</definedName>
    <definedName name="CRONO.MaxParc" hidden="1">[1]CRONO!$G1048576+[1]CRONO!A1</definedName>
    <definedName name="DESONERACAO" hidden="1">IF(OR(Import.Desoneracao="DESONERADO",Import.Desoneracao="SIM"),"SIM","NÃO")</definedName>
    <definedName name="Excel_BuiltIn_Database" hidden="1">TEXT(Import.DataBase,"mm-aaaa")</definedName>
    <definedName name="fff" hidden="1">IF(OR(Import.Desoneracao="DESONERADO",Import.Desoneracao="SIM"),"SIM","NÃO")</definedName>
    <definedName name="Import.Apelido" hidden="1">[2]DADOS!$F$16</definedName>
    <definedName name="Import.CR" hidden="1">[2]DADOS!$F$7</definedName>
    <definedName name="Import.CTEF" hidden="1">[2]DADOS!$F$36</definedName>
    <definedName name="Import.DataBase" hidden="1">OFFSET([2]DADOS!$G$19,0,-1)</definedName>
    <definedName name="Import.DescLote" hidden="1">[2]DADOS!$F$17</definedName>
    <definedName name="Import.Desoneracao" hidden="1">OFFSET([2]DADOS!$G$18,0,-1)</definedName>
    <definedName name="Import.empresa" hidden="1">[2]DADOS!$F$37</definedName>
    <definedName name="Import.Município" hidden="1">[2]DADOS!$F$6</definedName>
    <definedName name="Import.Proponente" hidden="1">[2]DADOS!$F$5</definedName>
    <definedName name="import.recurso" hidden="1">[2]DADOS!$F$4</definedName>
    <definedName name="Import.RegimeExecução" hidden="1">OFFSET([2]DADOS!$G$39,0,-1)</definedName>
    <definedName name="Import.RespOrçamento" hidden="1">[2]DADOS!$F$22:$F$24</definedName>
    <definedName name="Import.SICONV" hidden="1">[2]DADOS!$F$8</definedName>
    <definedName name="Import.TipoArredondamento" hidden="1">[3]DADOS!$F$31</definedName>
    <definedName name="ORÇAMENTO.BancoRef" localSheetId="0" hidden="1">ORÇAMENTO!$F$10</definedName>
    <definedName name="ORÇAMENTO.BancoRef" hidden="1">#REF!</definedName>
    <definedName name="ORÇAMENTO.CustoUnitario" localSheetId="0" hidden="1">ROUND(ORÇAMENTO!$U1,15-13*ORÇAMENTO!$AF$10)</definedName>
    <definedName name="ORÇAMENTO.CustoUnitario" hidden="1">ROUND(#REF!,15-13*#REF!)</definedName>
    <definedName name="ORÇAMENTO.PrecoUnitarioLicitado" localSheetId="0" hidden="1">ORÇAMENTO!$AL1</definedName>
    <definedName name="ORÇAMENTO.PrecoUnitarioLicitado" hidden="1">#REF!</definedName>
    <definedName name="QCI.ExisteManual" hidden="1">(COUNTIF([1]QCI!$B$13:$B$24,"Manual")+COUNTIF([1]QCI!$B$13:$B$24,"SemiAuto"))&gt;0</definedName>
    <definedName name="REFERENCIA.Descricao" hidden="1">IF(ISNUMBER(ORÇAMENTO!$AF1),OFFSET(INDIRECT(ORÇAMENTO!ORÇAMENTO.BancoRef),ORÇAMENTO!$AF1-1,3,1),ORÇAMENTO!$AF1)</definedName>
    <definedName name="REFERENCIA.Unidade" localSheetId="0" hidden="1">IF(ISNUMBER(ORÇAMENTO!$AF1),OFFSET(INDIRECT(ORÇAMENTO!ORÇAMENTO.BancoRef),ORÇAMENTO!$AF1-1,4,1),"-")</definedName>
    <definedName name="REFERENCIA.Unidade" hidden="1">IF(ISNUMBER(#REF!),OFFSET(INDIRECT(ORÇAMENTO.BancoRef),#REF!-1,4,1),"-")</definedName>
    <definedName name="SomaAgrup" hidden="1">SUMIF(OFFSET(ORÇAMENTO!$C1,1,0,ORÇAMENTO!$D1),"S",OFFSET(ORÇAMENTO!A1,1,0,ORÇAMENTO!$D1))</definedName>
    <definedName name="TIPOORCAMENTO" hidden="1">IF(VALUE([2]MENU!$O$3)=2,"Licitado","Proposto")</definedName>
    <definedName name="VTOTAL1" hidden="1">ROUND(ORÇAMENTO!$T1*ORÇAMENTO!$W1,15-13*ORÇAMENTO!$AF$11)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4" l="1"/>
  <c r="I17" i="4"/>
  <c r="J17" i="4"/>
  <c r="J37" i="4"/>
  <c r="I37" i="4"/>
  <c r="H37" i="4"/>
  <c r="J35" i="4"/>
  <c r="I35" i="4"/>
  <c r="H35" i="4"/>
  <c r="J33" i="4"/>
  <c r="I33" i="4"/>
  <c r="H33" i="4"/>
  <c r="J31" i="4"/>
  <c r="I31" i="4"/>
  <c r="H31" i="4"/>
  <c r="J29" i="4"/>
  <c r="I29" i="4"/>
  <c r="H29" i="4"/>
  <c r="J27" i="4"/>
  <c r="I27" i="4"/>
  <c r="H27" i="4"/>
  <c r="J25" i="4"/>
  <c r="I25" i="4"/>
  <c r="H25" i="4"/>
  <c r="J23" i="4"/>
  <c r="I23" i="4"/>
  <c r="H23" i="4"/>
  <c r="J21" i="4"/>
  <c r="I21" i="4"/>
  <c r="H21" i="4"/>
  <c r="J19" i="4"/>
  <c r="I19" i="4"/>
  <c r="H19" i="4"/>
  <c r="J84" i="3" l="1"/>
  <c r="K84" i="3" s="1"/>
  <c r="J83" i="3"/>
  <c r="K83" i="3" s="1"/>
  <c r="J82" i="3"/>
  <c r="K82" i="3" s="1"/>
  <c r="K81" i="3" s="1"/>
  <c r="F37" i="4" s="1"/>
  <c r="J81" i="3"/>
  <c r="J80" i="3"/>
  <c r="K80" i="3" s="1"/>
  <c r="J79" i="3"/>
  <c r="K79" i="3" s="1"/>
  <c r="J78" i="3"/>
  <c r="K78" i="3" s="1"/>
  <c r="J77" i="3"/>
  <c r="J76" i="3"/>
  <c r="K76" i="3" s="1"/>
  <c r="J75" i="3"/>
  <c r="K75" i="3" s="1"/>
  <c r="J74" i="3"/>
  <c r="K74" i="3" s="1"/>
  <c r="J73" i="3"/>
  <c r="K73" i="3" s="1"/>
  <c r="J72" i="3"/>
  <c r="K72" i="3" s="1"/>
  <c r="J71" i="3"/>
  <c r="J70" i="3"/>
  <c r="K70" i="3" s="1"/>
  <c r="J69" i="3"/>
  <c r="K69" i="3" s="1"/>
  <c r="J68" i="3"/>
  <c r="K68" i="3" s="1"/>
  <c r="J67" i="3"/>
  <c r="K67" i="3" s="1"/>
  <c r="J66" i="3"/>
  <c r="K66" i="3" s="1"/>
  <c r="J65" i="3"/>
  <c r="K65" i="3" s="1"/>
  <c r="J64" i="3"/>
  <c r="J63" i="3"/>
  <c r="J62" i="3"/>
  <c r="K62" i="3" s="1"/>
  <c r="J61" i="3"/>
  <c r="K61" i="3" s="1"/>
  <c r="J60" i="3"/>
  <c r="K60" i="3" s="1"/>
  <c r="J59" i="3"/>
  <c r="K59" i="3" s="1"/>
  <c r="J58" i="3"/>
  <c r="K58" i="3" s="1"/>
  <c r="J57" i="3"/>
  <c r="K57" i="3" s="1"/>
  <c r="J56" i="3"/>
  <c r="K56" i="3" s="1"/>
  <c r="J54" i="3"/>
  <c r="K54" i="3" s="1"/>
  <c r="J53" i="3"/>
  <c r="K53" i="3" s="1"/>
  <c r="J52" i="3"/>
  <c r="K52" i="3" s="1"/>
  <c r="J51" i="3"/>
  <c r="K51" i="3" s="1"/>
  <c r="J50" i="3"/>
  <c r="K50" i="3" s="1"/>
  <c r="J48" i="3"/>
  <c r="K48" i="3" s="1"/>
  <c r="J47" i="3"/>
  <c r="K47" i="3" s="1"/>
  <c r="J46" i="3"/>
  <c r="K46" i="3" s="1"/>
  <c r="J45" i="3"/>
  <c r="K45" i="3" s="1"/>
  <c r="K44" i="3" s="1"/>
  <c r="F29" i="4" s="1"/>
  <c r="J43" i="3"/>
  <c r="K43" i="3" s="1"/>
  <c r="K42" i="3" s="1"/>
  <c r="F27" i="4" s="1"/>
  <c r="J41" i="3"/>
  <c r="K41" i="3" s="1"/>
  <c r="J40" i="3"/>
  <c r="K40" i="3" s="1"/>
  <c r="J39" i="3"/>
  <c r="K39" i="3" s="1"/>
  <c r="J37" i="3"/>
  <c r="K37" i="3" s="1"/>
  <c r="J36" i="3"/>
  <c r="K36" i="3" s="1"/>
  <c r="J34" i="3"/>
  <c r="K34" i="3" s="1"/>
  <c r="J33" i="3"/>
  <c r="K33" i="3" s="1"/>
  <c r="J32" i="3"/>
  <c r="K32" i="3" s="1"/>
  <c r="J31" i="3"/>
  <c r="K31" i="3" s="1"/>
  <c r="J30" i="3"/>
  <c r="K30" i="3" s="1"/>
  <c r="J28" i="3"/>
  <c r="K28" i="3" s="1"/>
  <c r="J27" i="3"/>
  <c r="K27" i="3" s="1"/>
  <c r="J26" i="3"/>
  <c r="K26" i="3" s="1"/>
  <c r="J25" i="3"/>
  <c r="K25" i="3" s="1"/>
  <c r="J24" i="3"/>
  <c r="K24" i="3" s="1"/>
  <c r="J23" i="3"/>
  <c r="K23" i="3" s="1"/>
  <c r="J22" i="3"/>
  <c r="K22" i="3" s="1"/>
  <c r="J21" i="3"/>
  <c r="K21" i="3" s="1"/>
  <c r="J19" i="3"/>
  <c r="K19" i="3" s="1"/>
  <c r="J18" i="3"/>
  <c r="K18" i="3" s="1"/>
  <c r="J17" i="3"/>
  <c r="K17" i="3" s="1"/>
  <c r="J16" i="3"/>
  <c r="K16" i="3" s="1"/>
  <c r="J15" i="3"/>
  <c r="K15" i="3" s="1"/>
  <c r="J14" i="3"/>
  <c r="K14" i="3" s="1"/>
  <c r="B97" i="3"/>
  <c r="K38" i="3" l="1"/>
  <c r="F25" i="4" s="1"/>
  <c r="K49" i="3"/>
  <c r="F31" i="4" s="1"/>
  <c r="K77" i="3"/>
  <c r="K20" i="3"/>
  <c r="F19" i="4" s="1"/>
  <c r="K35" i="3"/>
  <c r="F23" i="4" s="1"/>
  <c r="K64" i="3"/>
  <c r="K29" i="3"/>
  <c r="F21" i="4" s="1"/>
  <c r="K71" i="3"/>
  <c r="K55" i="3"/>
  <c r="F33" i="4" s="1"/>
  <c r="K13" i="3"/>
  <c r="F17" i="4" s="1"/>
  <c r="I43" i="4" l="1"/>
  <c r="I41" i="4" s="1"/>
  <c r="I15" i="4" s="1"/>
  <c r="K63" i="3"/>
  <c r="F35" i="4" s="1"/>
  <c r="J43" i="4" s="1"/>
  <c r="J41" i="4" s="1"/>
  <c r="J15" i="4" s="1"/>
  <c r="K12" i="3"/>
  <c r="F15" i="4" s="1"/>
  <c r="H43" i="4" l="1"/>
  <c r="H46" i="4" l="1"/>
  <c r="I46" i="4" s="1"/>
  <c r="J46" i="4" s="1"/>
  <c r="H41" i="4"/>
  <c r="H15" i="4" l="1"/>
  <c r="H44" i="4"/>
  <c r="I44" i="4" s="1"/>
  <c r="J44" i="4" s="1"/>
</calcChain>
</file>

<file path=xl/sharedStrings.xml><?xml version="1.0" encoding="utf-8"?>
<sst xmlns="http://schemas.openxmlformats.org/spreadsheetml/2006/main" count="595" uniqueCount="260">
  <si>
    <t>1.</t>
  </si>
  <si>
    <t>SINAPI</t>
  </si>
  <si>
    <t>-</t>
  </si>
  <si>
    <t>BDI 1</t>
  </si>
  <si>
    <t>Nível 2</t>
  </si>
  <si>
    <t>1.1.</t>
  </si>
  <si>
    <t>Serviço</t>
  </si>
  <si>
    <t>1.2.</t>
  </si>
  <si>
    <t>1.3.</t>
  </si>
  <si>
    <t>1.4.</t>
  </si>
  <si>
    <t>1.5.</t>
  </si>
  <si>
    <t>un</t>
  </si>
  <si>
    <t>m2</t>
  </si>
  <si>
    <t>UN</t>
  </si>
  <si>
    <t>m</t>
  </si>
  <si>
    <t>M</t>
  </si>
  <si>
    <t>Nível</t>
  </si>
  <si>
    <t>Item</t>
  </si>
  <si>
    <t>Fonte</t>
  </si>
  <si>
    <t>Código</t>
  </si>
  <si>
    <t>Descrição</t>
  </si>
  <si>
    <t>Unidade</t>
  </si>
  <si>
    <t>Quantidade</t>
  </si>
  <si>
    <t>Custo Unitário (sem BDI) (R$)</t>
  </si>
  <si>
    <t>BDI
(%)</t>
  </si>
  <si>
    <t>Preço Unitário (com BDI) (R$)</t>
  </si>
  <si>
    <t>Preço Total
(R$)</t>
  </si>
  <si>
    <t>Observações:</t>
  </si>
  <si>
    <t>Responsável Técnico</t>
  </si>
  <si>
    <t>Nome:</t>
  </si>
  <si>
    <t>Data</t>
  </si>
  <si>
    <t>Foi considerado arredondamento de duas casas decimais para Quantidade; Custo Unitário; BDI; Preço Unitário; Preço Total.</t>
  </si>
  <si>
    <t>Guaxupé MG</t>
  </si>
  <si>
    <t>200.726/D</t>
  </si>
  <si>
    <t>CREA:</t>
  </si>
  <si>
    <t>PO - PLANILHA ORÇAMENTÁRIA</t>
  </si>
  <si>
    <t>Grau de Sigilo</t>
  </si>
  <si>
    <t>#PUBLICO</t>
  </si>
  <si>
    <t>ASSUNTO</t>
  </si>
  <si>
    <t>REGIME</t>
  </si>
  <si>
    <t>DESONERADO</t>
  </si>
  <si>
    <t xml:space="preserve">SINAPI </t>
  </si>
  <si>
    <t>PROPONENTE</t>
  </si>
  <si>
    <t>Orçamento base</t>
  </si>
  <si>
    <t>DEMOLIÇÕES E REMOÇÕES</t>
  </si>
  <si>
    <t>1.1.0.1.</t>
  </si>
  <si>
    <t>SICOR</t>
  </si>
  <si>
    <t>ED-48467</t>
  </si>
  <si>
    <t>REMOÇÃO DE LOUÇAS (LAVATÓRIO, BANHEIRA, PIA, VASO SANITÁRIO, TANQUE), COM REAPROVEITAMENTO, INCLUSIVE AFASTAMENTO E EMPILHAMENTO, EXCLUSIVE TRANSPORTE E RETIRADA DO MATERIAL REMOVIDO NÃO REAPROVEITÁVEL</t>
  </si>
  <si>
    <t>1.1.0.2.</t>
  </si>
  <si>
    <t>ED-48502</t>
  </si>
  <si>
    <t>DEMOLIÇÃO MANUAL DE REVESTIMENTO CERÂMICO, AZULEJO OU LADRILHO HIDRÁULICO, INCLUSIVE AFASTAMENTO E EMPILHAMENTO, EXCLUSIVE DEMOLIÇÃO DO REBOCO OU EMBOÇO, TRANSPORTE E RETIRADA DO MATERIAL DEMOLIDO</t>
  </si>
  <si>
    <t>1.1.0.3.</t>
  </si>
  <si>
    <t>ED-48435</t>
  </si>
  <si>
    <t>DEMOLIÇÃO MANUAL DE ALVENARIA DE TIJOLO CERÂMICO OU BLOCO DE CONCRETO, INCLUSIVE AFASTAMENTO E EMPILHAMENTO, EXCLUSIVE TRANSPORTE E RETIRADA DO MATERIAL DEMOLIDO</t>
  </si>
  <si>
    <t>m3</t>
  </si>
  <si>
    <t>1.1.0.4.</t>
  </si>
  <si>
    <t>ED-48480</t>
  </si>
  <si>
    <t>DEMOLIÇÃO MANUAL DE PISO CERÂMICO OU LADRILHO HIDRÁULICO, INCLUSIVE AFASTAMENTO E EMPILHAMENTO, EXCLUSIVE DEMOLIÇÃO DE CONTRAPISO, TRANSPORTE E RETIRADA DO MATERIAL DEMOLIDO</t>
  </si>
  <si>
    <t>1.1.0.5.</t>
  </si>
  <si>
    <t>ED-48479</t>
  </si>
  <si>
    <t>DEMOLIÇÃO MANUAL DE PISO CIMENTADO OU CONTRAPISO DE ARGAMASSA, COM ESPESSURA MÁXIMA DE 10CM, INCLUSIVE AFASTAMENTO E EMPILHAMENTO, EXCLUSIVE TRANSPORTE E RETIRADA DO MATERIAL DEMOLIDO</t>
  </si>
  <si>
    <t>1.1.0.6.</t>
  </si>
  <si>
    <t>ED-48497</t>
  </si>
  <si>
    <t>REMOÇÃO MANUAL DE ESQUADRIA METÁLICA, COM REAPROVEITAMENTO, INCLUSIVE MARCO/ALIZAR/GUARNIÇÕES, AFASTAMENTO E EMPILHAMENTO, EXCLUSIVE TRANSPORTE E RETIRADA DO MATERIAL REMOVIDO NÃO REAPROVEITÁVEL</t>
  </si>
  <si>
    <t>FUNDAÇÃO ESTRUTURA</t>
  </si>
  <si>
    <t>1.2.0.1.</t>
  </si>
  <si>
    <t>ED-51107</t>
  </si>
  <si>
    <t>ESCAVAÇÃO MANUAL DE VALA COM PROFUNDIDADE MENOR OU IGUAL A 1,5M, INCLUSIVE DESCARGA LATERAL</t>
  </si>
  <si>
    <t>1.2.0.2.</t>
  </si>
  <si>
    <t>ED-29801</t>
  </si>
  <si>
    <t>PERFURAÇÃO MANUAL DE ESTACA TIPO BROCA A TRADO, INCLUSIVE AFASTAMENTO, EXCLUSIVE ARMAÇÃO, CONCRETO ESTRUTURAL, TRANSPORTE E RETIRADA DO MATERIAL ESCAVADO</t>
  </si>
  <si>
    <t>1.2.0.3.</t>
  </si>
  <si>
    <t>ED-48295</t>
  </si>
  <si>
    <t>CORTE, DOBRA E MONTAGEM DE AÇO CA-50, DIÂMETRO (6,3MM A 12,5MM), INCLUSIVE ESPAÇADOR</t>
  </si>
  <si>
    <t>Kg</t>
  </si>
  <si>
    <t>1.2.0.4.</t>
  </si>
  <si>
    <t>ED-29548</t>
  </si>
  <si>
    <t>CORTE, DOBRA E MONTAGEM DE AÇO CA-60, DIÂMETRO 5MM, INCLUSIVE ESPAÇADOR</t>
  </si>
  <si>
    <t>1.2.0.5.</t>
  </si>
  <si>
    <t>ED-49619</t>
  </si>
  <si>
    <t>FORNECIMENTO DE CONCRETO ESTRUTURAL, PREPARADO EM OBRA, COM FCK 25MPA, INCLUSIVE LANÇAMENTO, ADENSAMENTO E ACABAMENTO</t>
  </si>
  <si>
    <t>1.2.0.6.</t>
  </si>
  <si>
    <t>ED-49647</t>
  </si>
  <si>
    <t>FÔRMA E DESFORMA DE COMPENSADO PLASTIFICADO, ESP. 12MM, REAPROVEITAMENTO (5X), EXCLUSIVE ESCORAMENTO</t>
  </si>
  <si>
    <t>1.2.0.7.</t>
  </si>
  <si>
    <t>98557</t>
  </si>
  <si>
    <t>IMPERMEABILIZAÇÃO DE SUPERFÍCIE COM EMULSÃO ASFÁLTICA, 2 DEMÃOS. AF_09/2023</t>
  </si>
  <si>
    <t>M2</t>
  </si>
  <si>
    <t>1.2.0.8.</t>
  </si>
  <si>
    <t>ED-49813</t>
  </si>
  <si>
    <t>LASTRO DE BRITA COM PEDRA BRITADA NÚMERO 2 E 3, INCLUSIVE ADENSAMENTO E APILOAMENTO MANUAL</t>
  </si>
  <si>
    <t>1.3.0.1.</t>
  </si>
  <si>
    <t>1.3.0.2.</t>
  </si>
  <si>
    <t>1.3.0.3.</t>
  </si>
  <si>
    <t>1.3.0.4.</t>
  </si>
  <si>
    <t>1.3.0.5.</t>
  </si>
  <si>
    <t>SINAPI-I</t>
  </si>
  <si>
    <t xml:space="preserve">UN    </t>
  </si>
  <si>
    <t>PAREDE E PAINEIS</t>
  </si>
  <si>
    <t>1.4.0.1.</t>
  </si>
  <si>
    <t>ED-48210</t>
  </si>
  <si>
    <t>PAREDE EM CHAPA DE GESSO ACARTONADO (DRYWALL), DIVISÃO ENTRE ÁREAS SECA E ÚMIDA DE UMA MESMA UNIDADE (ST/RU), ESP. 115 MM, INCLUSIVE MONTANTES, GUIAS E ACESSÓRIOS, EXCLUSIVE ISOLANTE TÉRMICO/ACÚSTICO</t>
  </si>
  <si>
    <t>1.4.0.2.</t>
  </si>
  <si>
    <t>103330</t>
  </si>
  <si>
    <t>ALVENARIA DE VEDAÇÃO DE BLOCOS CERÂMICOS FURADOS NA HORIZONTAL DE 11,5X19X19 CM (ESPESSURA 11,5 CM) E ARGAMASSA DE ASSENTAMENTO COM PREPARO EM BETONEIRA. AF_12/2021</t>
  </si>
  <si>
    <t>ED-50730</t>
  </si>
  <si>
    <t>CHAPISCO COM ARGAMASSA, TRAÇO 1:2:3 (CIMENTO, AREIA E PEDRISCO), APLICADO COM COLHER, ESP. 5MM, INCLUSIVE ARGAMASSA COM PREPARO MECANIZADO</t>
  </si>
  <si>
    <t>87531</t>
  </si>
  <si>
    <t>EMBOÇO, EM ARGAMASSA TRAÇO 1:2:8, PREPARO MECÂNICO, APLICADO MANUALMENTE EM PAREDES INTERNAS DE AMBIENTES COM ÁREA ENTRE 5M² E 10M², E = 17,5MM, COM TALISCAS. AF_03/2024</t>
  </si>
  <si>
    <t>ED-50761</t>
  </si>
  <si>
    <t>REBOCO COM ARGAMASSA, TRAÇO 1:2:8 (CIMENTO, CAL E AREIA), ESP. 20MM, APLICAÇÃO MANUAL, INCLUSIVE ARGAMASSA COM PREPARO MECANIZADO, EXCLUSIVE CHAPISCO</t>
  </si>
  <si>
    <t>FORROS</t>
  </si>
  <si>
    <t>1.5.0.1.</t>
  </si>
  <si>
    <t>96114</t>
  </si>
  <si>
    <t>FORRO EM DRYWALL, PARA AMBIENTES COMERCIAIS, INCLUSIVE ESTRUTURA BIRECIONAL DE FIXAÇÃO. AF_08/2023_PS</t>
  </si>
  <si>
    <t>1.5.0.2.</t>
  </si>
  <si>
    <t>ED-28454</t>
  </si>
  <si>
    <t>PERFIL TABICA GALVANIZADO, TIPO LISA, COM ACABAMENTO EM PINTURA, NA COR BRANCA, PARA FORRO EM CHAPA DE GESSO ACARTONADO, INCLUSIVE ACESSÓRIOS DE FIXAÇÃO</t>
  </si>
  <si>
    <t>1.6.</t>
  </si>
  <si>
    <t>ESQUADRIAS/FERRAGENS/VIDROS</t>
  </si>
  <si>
    <t>1.6.0.1.</t>
  </si>
  <si>
    <t>ED-23035</t>
  </si>
  <si>
    <t>PORTA METÁLICA VENEZIANA, TIPO DE ABRIR, COM UMA (1) FOLHA, EM PERFIL VENEZIANA ENRIJECIDO, INCLUSIVE PINTURA ANTICORROSIVA A BASE DE ÓXIDO DE FERRO (ZARCÃO), UMA (1) DEMÃO, FORNECIMENTO E ASSENTAMENTO, EXCLUSIVE FECHADURA E DOBRADIÇA</t>
  </si>
  <si>
    <t>ED-49602</t>
  </si>
  <si>
    <t>PORTA DE MADEIRA COMPLETA, DIMENSÃO (80X210)CM, TIPO DE ABRIR, UMA (1) FOLHA, ACABAMENTO NATURAL PARA PINTURA/VERNIZ, TIPO PRANCHETA/SARRAFEADA, INCLUSIVE MARCO, ALIZAR E FERRAGENS, EXCLUSIVE PINTURA/VERNIZ</t>
  </si>
  <si>
    <t>ORSE</t>
  </si>
  <si>
    <t>13095</t>
  </si>
  <si>
    <t>Porta em vidro temperado 10mm, na cor verde, inclusive ferragens  e instalação, exclusive puxador</t>
  </si>
  <si>
    <t>1.7.</t>
  </si>
  <si>
    <t>REVESTIMENTO DE PAREDE</t>
  </si>
  <si>
    <t>1.7.0.1.</t>
  </si>
  <si>
    <t>ED-9081</t>
  </si>
  <si>
    <t>REVESTIMENTO COM CERÂMICA APLICADO EM PAREDE, ACABAMENTO ESMALTADO, AMBIENTE INTERNO/EXTERNO, PADRÃO EXTRA, DIMENSÃO DA PEÇA ATÉ 2025 CM2, PEI III, ASSENTAMENTO COM ARGAMASSA INDUSTRIALIZADA, INCLUSIVE REJUNTAMENTO</t>
  </si>
  <si>
    <t>1.8.</t>
  </si>
  <si>
    <t>PISOS</t>
  </si>
  <si>
    <t>1.8.0.1.</t>
  </si>
  <si>
    <t>ED-13287</t>
  </si>
  <si>
    <t>CAMADA DE REGULARIZAÇÃO COM ARGAMASSA, TRAÇO 1:3 (CIMENTO E AREIA), ESP. 20MM, APLICAÇÃO MANUAL, INCLUSIVE ARGAMASSA COM PREPARO MECANIZADO</t>
  </si>
  <si>
    <t>1.8.0.2.</t>
  </si>
  <si>
    <t>87257</t>
  </si>
  <si>
    <t>REVESTIMENTO CERÂMICO PARA PISO COM PLACAS TIPO ESMALTADA EXTRA DE DIMENSÕES 60X60 CM APLICADA EM AMBIENTES DE ÁREA MAIOR QUE 10 M2. AF_02/2023_PE</t>
  </si>
  <si>
    <t>1.8.0.3.</t>
  </si>
  <si>
    <t>1.8.0.4.</t>
  </si>
  <si>
    <t>ED-9320</t>
  </si>
  <si>
    <t>PISO EM CONCRETO, USINADO CONVENCIONAL, FCK 15MPA, COM TELA SOLDADA NERVURADA TIPO Q-138, ACABAMENTO POLÍDO EM NÍVEL ZERO, ESP. 10CM, INCLUSIVE FORNECIMENTO, LANÇAMENTO, ADENSAMENTO, EXCLUSIVE JUNTA DE DILATAÇÃO</t>
  </si>
  <si>
    <t>1.9.</t>
  </si>
  <si>
    <t>PINTURA</t>
  </si>
  <si>
    <t>1.9.0.1.</t>
  </si>
  <si>
    <t>ED-50514</t>
  </si>
  <si>
    <t>PREPARAÇÃO PARA EMASSAMENTO OU PINTURA (LÁTEX/ACRÍLICA) EM PAREDE, INCLUSIVE UMA (1) DEMÃO DE SELADOR ACRÍLICO</t>
  </si>
  <si>
    <t>1.9.0.2.</t>
  </si>
  <si>
    <t>ED-50478</t>
  </si>
  <si>
    <t>EMASSAMENTO EM PAREDE COM MASSA CORRIDA (PVA), DUAS (2) DEMÃOS, INCLUSIVE LIXAMENTO PARA PINTURA</t>
  </si>
  <si>
    <t>1.9.0.3.</t>
  </si>
  <si>
    <t>ED-50451</t>
  </si>
  <si>
    <t>PINTURA ACRÍLICA EM PAREDE, DUAS (2) DEMÃOS, EXCLUSIVE SELADOR ACRÍLICO E MASSA ACRÍLICA/CORRIDA (PVA)</t>
  </si>
  <si>
    <t>1.9.0.4.</t>
  </si>
  <si>
    <t>ED-50493</t>
  </si>
  <si>
    <t>PINTURA ESMALTE EM ESQUADRIA DE MADEIRA, DUAS (2) DEMÃOS, INCLUSIVE UMA (1) DEMÃO DE FUNDO NIVELADOR, EXCLUSIVE MASSA A ÓLEO</t>
  </si>
  <si>
    <t>1.9.0.5.</t>
  </si>
  <si>
    <t>ED-50491</t>
  </si>
  <si>
    <t>PINTURA ESMALTE EM ESQUADRIAS DE FERRO, DUAS (2) DEMÃOS, INCLUSIVE UMA (1) DEMÃO DE FUNDO ANTICORROSIVO</t>
  </si>
  <si>
    <t>1.9.0.6.</t>
  </si>
  <si>
    <t>1.10.</t>
  </si>
  <si>
    <t>INSTALAÇÃO ELETRICA</t>
  </si>
  <si>
    <t>ED-50232</t>
  </si>
  <si>
    <t>PONTO DE EMBUTIR PARA UMA (1) TOMADA PADRÃO, TRÊS (3) POLOS (2P+T/10A-250V), COM PLACA 4"X2" DE UM (1) POSTO, COM ELETRODUTO FLEXÍVEL CORRUGADO, ANTI-CHAMA, DN 25MM (3/4"), EMBUTIDO NA ALVENARIA E CABO DE COBRE FLEXÍVEL, CLASSE 5, ISOLAMENTO TIPO LSHF/ATOX, NÃO HALOGENADO, SEÇÃO 2,5MM2 (70°C-450/750V), COM DISTÂNCIA DE ATÉ DEZ (10) METROS DO PONTO DE DERIVAÇÃO, INCLUSIVE CAIXA DE LIGAÇÃO, SUPORTE E FIXAÇÃO DO ELETRODUTO COM ENCHIMENTO DO RASGO NA ALVENARIA/CONCRETO COM ARGAMASSA</t>
  </si>
  <si>
    <t>ED-50227</t>
  </si>
  <si>
    <t>PONTO DE EMBUTIR PARA UM (1) INTERRUPTOR SIMPLES (10A-250V), COM PLACA 4"X2" DE UM (1) POSTO, COM ELETRODUTO FLEXÍVEL CORRUGADO, ANTI-CHAMA, DN 25MM (3/4"), EMBUTIDO NA ALVENARIA E CABO DE COBRE FLEXÍVEL, CLASSE 5, ISOLAMENTO TIPO LSHF/ATOX, NÃO HALOGENADO, SEÇÃO 1,5MM2 (70°C-450/750V), COM DISTÂNCIA DE ATÉ DEZ (10) METROS DO PONTO DE DERIVAÇÃO, INCLUSIVE CAIXA DE LIGAÇÃO, SUPORTE E FIXAÇÃO DO ELETRODUTO COM ENCHIMENTO DO RASGO NA ALVENARIA/CONCRETO COM ARGAMASSA</t>
  </si>
  <si>
    <t>ED-50707</t>
  </si>
  <si>
    <t>RASGO EM ALVENARIA PARA PASSAGEM DE ELETRODUTO/TUBULAÇÃO, DIÂMETROS DE 15MM A 25MM (1/2" A 1"), EXCLUSIVE ENCHIMENTO</t>
  </si>
  <si>
    <t>ED-48956</t>
  </si>
  <si>
    <t>CABO DE COBRE FLEXÍVEL, CLASSE 5, ISOLAMENTO TIPO LSHF/ATOX, NÃO HALOGENADO, ANTICHAMA, TERMOPLÁSTICO, UNIPOLAR, SEÇÃO 4 MM2, 70°C, 450/750V</t>
  </si>
  <si>
    <t>ED-50228</t>
  </si>
  <si>
    <t>PONTO DE EMBUTIR PARA UMA (1) LUMINÁRIA,COM ELETRODUTO DE PVC RÍGIDO ROSCÁVEL, DN 20MM (3/4"), EMBUTIDO NA LAJE E CABO DE COBRE FLEXÍVEL, CLASSE 5, ISOLAMENTO TIPO LSHF/ATOX, NÃO HALOGENADO, SEÇÃO 1,5MM2 (70°C-450/750V), COM DISTÂNCIA DE ATÉ CINCO (5) METROS DO PONTO DE DERIVAÇÃO, EXCLUSIVE LUMINÁRIA, INCLUSIVE CAIXA DE LIGAÇÃO OCTOGONAL, SUPORTE E FIXAÇÃO DO ELETRODUTO</t>
  </si>
  <si>
    <t>ED-13336</t>
  </si>
  <si>
    <t>LUMINÁRIA COMERCIAL CHANFRADA DE SOBREPOR COMPLETA, PARA UMA (1) LÂMPADA TUBULAR LED 1X18W-ØT8, TEMPERATURA DA COR 6500K, FORNECIMENTO E INSTALAÇÃO, INCLUSIVE BASE E LÂMPADA</t>
  </si>
  <si>
    <t>ED-13335</t>
  </si>
  <si>
    <t>LUMINÁRIA COMERCIAL CHANFRADA DE SOBREPOR COMPLETA, PARA UMA (1) LÂMPADA TUBULAR LED 1X9W-ØT8, TEMPERATURA DA COR 6500K, FORNECIMENTO E INSTALAÇÃO, INCLUSIVE BASE E LÂMPADA</t>
  </si>
  <si>
    <t>1.11.</t>
  </si>
  <si>
    <t>INSTALAÇÃO HIDRAULICA</t>
  </si>
  <si>
    <t>Nível 3</t>
  </si>
  <si>
    <t>ESGOTO</t>
  </si>
  <si>
    <t>ED-50223</t>
  </si>
  <si>
    <t>PONTO DE EMBUTIR PARA ESGOTO EM TUBO PVC RÍGIDO, PB - SÉRIE NORMAL, DN 40MM (1.1/2"), EMBUTIDO NA ALVENARIA/PISO, COM ALTURA (SAÍDA) DE 50CM DO PISO, COM DISTÂNCIA DE ATÉ CINCO (5) METROS DO RAMAL DE ESGOTO, EXCLUSIVE ESCAVAÇÃO, INCLUSIVE CONEXÕES E FIXAÇÃO DO TUBO COM ENCHIMENTO DO RASGO NA ALVENARIA/CONCRETO COM ARGAMASSA</t>
  </si>
  <si>
    <t>ED-49956</t>
  </si>
  <si>
    <t>RALO SIFONADO PVC CILINDRÍCO 100 X 70 X 40 MM COM GRELHA REDONDA</t>
  </si>
  <si>
    <t>98110</t>
  </si>
  <si>
    <t>CAIXA DE GORDURA PEQUENA (CAPACIDADE: 19 L), CIRCULAR, EM PVC, DIÂMETRO INTERNO= 0,3 M. AF_12/2020</t>
  </si>
  <si>
    <t>ED-49879</t>
  </si>
  <si>
    <t>CAIXA DE ESGOTO DE INSPEÇÃO/PASSAGEM EM ALVENARIA (50X50X60CM), REVESTIMENTO EM ARGAMASSA COM ADITIVO IMPERMEABILIZANTE, COM TAMPA DE CONCRETO, INCLUSIVE ESCAVAÇÃO, REATERRO E TRANSPORTE COM RETIRADA DO MATERIAL ESCAVADO (EM CAÇAMBA)</t>
  </si>
  <si>
    <t>89714</t>
  </si>
  <si>
    <t>TUBO PVC, SERIE NORMAL, ESGOTO PREDIAL, DN 100 MM, FORNECIDO E INSTALADO EM RAMAL DE DESCARGA OU RAMAL DE ESGOTO SANITÁRIO. AF_08/2022</t>
  </si>
  <si>
    <t>ED-50035</t>
  </si>
  <si>
    <t>FORNECIMENTO E ASSENTAMENTO DE TUBO PVC RÍGIDO, ESGOTO, PB - SÉRIE REFORÇADO, DN 40MM (1.1/2"), INCLUSIVE CONEXÕES</t>
  </si>
  <si>
    <t>ÁGUA FRIA</t>
  </si>
  <si>
    <t>34636</t>
  </si>
  <si>
    <t xml:space="preserve">CAIXA D'AGUA / RESERVATORIO EM POLIETILENO, 1000 LITROS, COM TAMPA                                                                                                                                                                                                                                                                                                                                                                                                                                        </t>
  </si>
  <si>
    <t>ED-50222</t>
  </si>
  <si>
    <t>PONTO DE EMBUTIR PARA ÁGUA FRIA EM TUBO PVC RÍGIDO ROSCÁVEL, DN 1/2" (20MM), EMBUTIDO NA ALVENARIA COM DISTÂNCIA DE ATÉ CINCO (5) METROS DA TOMADA DE ÁGUA, INCLUSIVE CONEXÕES E FIXAÇÃO DO TUBO COM ENCHIMENTO DO RASGO NA ALVENARIA/CONCRETO COM ARGAMASSA</t>
  </si>
  <si>
    <t>ED-50019</t>
  </si>
  <si>
    <t>FORNECIMENTO E ASSENTAMENTO DE TUBO PVC RÍGIDO SOLDÁVEL, ÁGUA FRIA, DN 25 MM (3/4") , INCLUSIVE CONEXÕES</t>
  </si>
  <si>
    <t>86909</t>
  </si>
  <si>
    <t>TORNEIRA CROMADA TUBO MÓVEL, DE MESA, 1/2" OU 3/4", PARA PIA DE COZINHA, PADRÃO ALTO - FORNECIMENTO E INSTALAÇÃO. AF_01/2020</t>
  </si>
  <si>
    <t>PLUVIAL</t>
  </si>
  <si>
    <t>ED-48669</t>
  </si>
  <si>
    <t>FORNECIMENTO E ASSENTAMENTO DE TUBO PVC RÍGIDO, DRENAGEM/PLUVIAL, PBV - SÉRIE NORMAL, DN 100 MM (4"), INCLUSIVE CONEXÕES</t>
  </si>
  <si>
    <t>ED-49911</t>
  </si>
  <si>
    <t>CAIXA DE DRENAGEM DE INSPEÇÃO/PASSAGEM EM ALVENARIA (50X50X40CM), REVESTIMENTO EM ARGAMASSA COM ADITIVO IMPERMEABILIZANTE, COM TAMPA EM GRELHA, INCLUSIVE ESCAVAÇÃO, REATERRO E TRANSPORTE COM RETIRADA DO MATERIAL ESCAVADO (EM CAÇAMBA)</t>
  </si>
  <si>
    <t>DIVERSOS</t>
  </si>
  <si>
    <t>ED-48344</t>
  </si>
  <si>
    <t>BANCADA EM GRANITO CINZA ANDORINHA E = 3 CM, APOIADA EM ALVENARIA</t>
  </si>
  <si>
    <t>ED-48342</t>
  </si>
  <si>
    <t>FURO DE BOJO EM BANCADA DE GRANITO/MÁRMORE, INCLUSIVE COLAGEM COM MASSA PLÁSTICA</t>
  </si>
  <si>
    <t>ED-50278</t>
  </si>
  <si>
    <t>CUBA EM AÇO INOXIDÁVEL DE EMBUTIR, AISI 304, APLICAÇÃO PARA PIA (560X330X115MM), NÚMERO 2, ASSENTAMENTO EM BANCADA, INCLUSIVE VÁLVULA DE ESCOAMENTO DE METAL COM ACABAMENTO CROMADO, SIFÃO DE METAL TIPO COPO COM ACABAMENTO CROMADO, FORNECIMENTO E INSTALAÇÃO</t>
  </si>
  <si>
    <t>Denise F. Mariano dos Santos Souza</t>
  </si>
  <si>
    <t>Meta</t>
  </si>
  <si>
    <t>ASSOCIACAO DOS MUNICIPIOS DA MICRO REGIAO BAIXA MOGIANA - AMOG</t>
  </si>
  <si>
    <t>REF. 06/2024</t>
  </si>
  <si>
    <t>1.5.0.3.</t>
  </si>
  <si>
    <t>1.7.0.2.</t>
  </si>
  <si>
    <t>1.7.0.3.</t>
  </si>
  <si>
    <t>1.7.0.4.</t>
  </si>
  <si>
    <t>1.8.0.5.</t>
  </si>
  <si>
    <t>1.9.0.7.</t>
  </si>
  <si>
    <t>1.10.1.</t>
  </si>
  <si>
    <t>1.10.1.1.</t>
  </si>
  <si>
    <t>1.10.1.2.</t>
  </si>
  <si>
    <t>1.10.1.3.</t>
  </si>
  <si>
    <t>1.10.1.4.</t>
  </si>
  <si>
    <t>1.10.1.5.</t>
  </si>
  <si>
    <t>1.10.1.6.</t>
  </si>
  <si>
    <t>1.10.2.</t>
  </si>
  <si>
    <t>1.10.2.1.</t>
  </si>
  <si>
    <t>1.10.2.2.</t>
  </si>
  <si>
    <t>1.10.2.3.</t>
  </si>
  <si>
    <t>1.10.2.4.</t>
  </si>
  <si>
    <t>1.10.2.5.</t>
  </si>
  <si>
    <t>1.10.3.</t>
  </si>
  <si>
    <t>1.10.3.1.</t>
  </si>
  <si>
    <t>1.10.3.2.</t>
  </si>
  <si>
    <t>1.10.3.3.</t>
  </si>
  <si>
    <t>1.11.0.1.</t>
  </si>
  <si>
    <t>1.11.0.2.</t>
  </si>
  <si>
    <t>1.11.0.3.</t>
  </si>
  <si>
    <t>Reforma do Depósito e Fundação para Cobertura no Pátio do Prédio da AMOG</t>
  </si>
  <si>
    <t/>
  </si>
  <si>
    <t>Valor (R$)</t>
  </si>
  <si>
    <t>Parcelas:</t>
  </si>
  <si>
    <t>% Período:</t>
  </si>
  <si>
    <t>Total:    R$ 122.874,65</t>
  </si>
  <si>
    <t>Acumulado:</t>
  </si>
  <si>
    <t>%:</t>
  </si>
  <si>
    <t>Contrapartida:</t>
  </si>
  <si>
    <t>Investimento:</t>
  </si>
  <si>
    <t>Período</t>
  </si>
  <si>
    <t>CRONOGRAMA FÍSICO-FINANCEIRO</t>
  </si>
  <si>
    <t>Reforma do Depósito e fundação para Cobertura no Pátio do Prédio da AMOG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</si>
</sst>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General;General"/>
    <numFmt numFmtId="165" formatCode="[$-F800]dddd\,\ mmmm\ dd\,\ yyyy"/>
    <numFmt numFmtId="166" formatCode="mmm\-yy;@"/>
    <numFmt numFmtId="167" formatCode="_-* #,##0.00_-;\-* #,##0.00_-;_-* \-??_-;_-@_-"/>
    <numFmt numFmtId="168" formatCode="0\."/>
    <numFmt numFmtId="169" formatCode="_(\ #,##0.00_);_(&quot; (&quot;#,##0.00\);_(&quot; -&quot;??_);_(@_)"/>
    <numFmt numFmtId="170" formatCode="mm/yy"/>
  </numFmts>
  <fonts count="10" x14ac:knownFonts="1">
    <font>
      <sz val="11"/>
      <color theme="1"/>
      <name val="Calibri"/>
      <family val="2"/>
      <scheme val="minor"/>
    </font>
    <font>
      <sz val="11"/>
      <color theme="1"/>
      <name val="Calibri"/>
      <family val="2"/>
      <scheme val="minor"/>
    </font>
    <font>
      <b/>
      <sz val="10"/>
      <name val="Arial"/>
      <family val="2"/>
    </font>
    <font>
      <sz val="10"/>
      <name val="Arial"/>
      <family val="2"/>
    </font>
    <font>
      <sz val="9"/>
      <name val="Arial"/>
      <family val="2"/>
    </font>
    <font>
      <sz val="11"/>
      <name val="Calibri"/>
      <family val="2"/>
      <scheme val="minor"/>
    </font>
    <font>
      <b/>
      <sz val="11"/>
      <name val="Calibri"/>
      <family val="2"/>
      <scheme val="minor"/>
    </font>
    <font>
      <b/>
      <sz val="12"/>
      <name val="Arial"/>
      <family val="2"/>
    </font>
    <font>
      <sz val="12"/>
      <name val="Arial"/>
      <family val="2"/>
    </font>
    <font>
      <sz val="11"/>
      <color indexed="8"/>
      <name val="Calibri"/>
      <family val="2"/>
    </font>
  </fonts>
  <fills count="6">
    <fill>
      <patternFill patternType="none"/>
    </fill>
    <fill>
      <patternFill patternType="gray125"/>
    </fill>
    <fill>
      <patternFill patternType="solid">
        <fgColor indexed="31"/>
        <bgColor indexed="42"/>
      </patternFill>
    </fill>
    <fill>
      <patternFill patternType="solid">
        <fgColor indexed="43"/>
        <bgColor indexed="26"/>
      </patternFill>
    </fill>
    <fill>
      <patternFill patternType="solid">
        <fgColor indexed="22"/>
        <bgColor indexed="44"/>
      </patternFill>
    </fill>
    <fill>
      <patternFill patternType="lightUp">
        <fgColor indexed="22"/>
      </patternFill>
    </fill>
  </fills>
  <borders count="5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8"/>
      </bottom>
      <diagonal/>
    </border>
    <border>
      <left/>
      <right/>
      <top/>
      <bottom style="thin">
        <color indexed="8"/>
      </bottom>
      <diagonal/>
    </border>
    <border>
      <left/>
      <right/>
      <top/>
      <bottom style="thin">
        <color indexed="64"/>
      </bottom>
      <diagonal/>
    </border>
    <border>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top style="thin">
        <color indexed="64"/>
      </top>
      <bottom/>
      <diagonal/>
    </border>
    <border>
      <left style="thin">
        <color indexed="8"/>
      </left>
      <right/>
      <top style="hair">
        <color indexed="8"/>
      </top>
      <bottom/>
      <diagonal/>
    </border>
    <border>
      <left/>
      <right/>
      <top style="hair">
        <color indexed="8"/>
      </top>
      <bottom/>
      <diagonal/>
    </border>
    <border>
      <left/>
      <right/>
      <top/>
      <bottom style="hair">
        <color indexed="8"/>
      </bottom>
      <diagonal/>
    </border>
    <border>
      <left style="hair">
        <color indexed="8"/>
      </left>
      <right style="hair">
        <color indexed="8"/>
      </right>
      <top style="thin">
        <color indexed="8"/>
      </top>
      <bottom/>
      <diagonal/>
    </border>
    <border>
      <left style="hair">
        <color indexed="8"/>
      </left>
      <right style="hair">
        <color indexed="8"/>
      </right>
      <top/>
      <bottom style="thin">
        <color indexed="8"/>
      </bottom>
      <diagonal/>
    </border>
    <border>
      <left/>
      <right style="thin">
        <color indexed="8"/>
      </right>
      <top style="hair">
        <color indexed="8"/>
      </top>
      <bottom/>
      <diagonal/>
    </border>
    <border>
      <left style="thin">
        <color indexed="8"/>
      </left>
      <right style="thin">
        <color indexed="8"/>
      </right>
      <top style="thin">
        <color indexed="8"/>
      </top>
      <bottom/>
      <diagonal/>
    </border>
    <border>
      <left style="thin">
        <color indexed="8"/>
      </left>
      <right style="hair">
        <color indexed="8"/>
      </right>
      <top style="thin">
        <color indexed="8"/>
      </top>
      <bottom style="hair">
        <color indexed="55"/>
      </bottom>
      <diagonal/>
    </border>
    <border>
      <left style="hair">
        <color indexed="8"/>
      </left>
      <right style="hair">
        <color indexed="8"/>
      </right>
      <top style="thin">
        <color indexed="8"/>
      </top>
      <bottom style="hair">
        <color indexed="55"/>
      </bottom>
      <diagonal/>
    </border>
    <border>
      <left style="thin">
        <color indexed="8"/>
      </left>
      <right style="hair">
        <color indexed="8"/>
      </right>
      <top style="hair">
        <color indexed="55"/>
      </top>
      <bottom/>
      <diagonal/>
    </border>
    <border>
      <left style="hair">
        <color indexed="8"/>
      </left>
      <right style="hair">
        <color indexed="8"/>
      </right>
      <top style="hair">
        <color indexed="55"/>
      </top>
      <bottom/>
      <diagonal/>
    </border>
    <border>
      <left/>
      <right style="thin">
        <color indexed="8"/>
      </right>
      <top style="thin">
        <color indexed="8"/>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right style="thin">
        <color indexed="8"/>
      </right>
      <top style="hair">
        <color indexed="8"/>
      </top>
      <bottom style="hair">
        <color indexed="8"/>
      </bottom>
      <diagonal/>
    </border>
    <border>
      <left style="thin">
        <color indexed="8"/>
      </left>
      <right style="hair">
        <color indexed="8"/>
      </right>
      <top style="hair">
        <color indexed="8"/>
      </top>
      <bottom/>
      <diagonal/>
    </border>
    <border>
      <left style="hair">
        <color indexed="8"/>
      </left>
      <right style="hair">
        <color indexed="8"/>
      </right>
      <top style="hair">
        <color indexed="8"/>
      </top>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thin">
        <color indexed="8"/>
      </left>
      <right/>
      <top style="thin">
        <color indexed="8"/>
      </top>
      <bottom/>
      <diagonal/>
    </border>
    <border>
      <left style="hair">
        <color indexed="8"/>
      </left>
      <right style="thin">
        <color indexed="8"/>
      </right>
      <top style="thin">
        <color indexed="8"/>
      </top>
      <bottom/>
      <diagonal/>
    </border>
    <border>
      <left style="hair">
        <color indexed="8"/>
      </left>
      <right style="thin">
        <color indexed="8"/>
      </right>
      <top/>
      <bottom style="thin">
        <color indexed="8"/>
      </bottom>
      <diagonal/>
    </border>
    <border>
      <left style="hair">
        <color indexed="8"/>
      </left>
      <right style="thin">
        <color indexed="8"/>
      </right>
      <top style="thin">
        <color indexed="8"/>
      </top>
      <bottom style="hair">
        <color indexed="55"/>
      </bottom>
      <diagonal/>
    </border>
    <border>
      <left style="thin">
        <color indexed="8"/>
      </left>
      <right/>
      <top/>
      <bottom style="hair">
        <color indexed="8"/>
      </bottom>
      <diagonal/>
    </border>
    <border>
      <left style="hair">
        <color indexed="8"/>
      </left>
      <right style="thin">
        <color indexed="8"/>
      </right>
      <top style="hair">
        <color indexed="55"/>
      </top>
      <bottom/>
      <diagonal/>
    </border>
    <border>
      <left style="thin">
        <color indexed="8"/>
      </left>
      <right style="hair">
        <color indexed="8"/>
      </right>
      <top style="hair">
        <color indexed="55"/>
      </top>
      <bottom style="thin">
        <color indexed="8"/>
      </bottom>
      <diagonal/>
    </border>
    <border>
      <left style="hair">
        <color indexed="8"/>
      </left>
      <right style="hair">
        <color indexed="8"/>
      </right>
      <top style="hair">
        <color indexed="55"/>
      </top>
      <bottom style="thin">
        <color indexed="8"/>
      </bottom>
      <diagonal/>
    </border>
    <border>
      <left style="hair">
        <color indexed="8"/>
      </left>
      <right style="thin">
        <color indexed="8"/>
      </right>
      <top style="hair">
        <color indexed="55"/>
      </top>
      <bottom style="thin">
        <color indexed="8"/>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4" fillId="0" borderId="0"/>
    <xf numFmtId="0" fontId="9" fillId="0" borderId="0"/>
    <xf numFmtId="167" fontId="3" fillId="0" borderId="0" applyFill="0" applyBorder="0" applyAlignment="0" applyProtection="0"/>
    <xf numFmtId="9" fontId="3" fillId="0" borderId="0" applyFill="0" applyBorder="0" applyAlignment="0" applyProtection="0"/>
  </cellStyleXfs>
  <cellXfs count="131">
    <xf numFmtId="0" fontId="0" fillId="0" borderId="0" xfId="0"/>
    <xf numFmtId="43" fontId="0" fillId="3" borderId="7" xfId="1" applyFont="1" applyFill="1" applyBorder="1" applyAlignment="1" applyProtection="1">
      <alignment vertical="center" wrapText="1"/>
      <protection locked="0"/>
    </xf>
    <xf numFmtId="10" fontId="0" fillId="2" borderId="7" xfId="2" applyNumberFormat="1" applyFont="1" applyFill="1" applyBorder="1" applyAlignment="1" applyProtection="1">
      <alignment horizontal="center" vertical="center" wrapText="1"/>
      <protection locked="0"/>
    </xf>
    <xf numFmtId="0" fontId="0" fillId="0" borderId="0" xfId="3" applyFont="1" applyAlignment="1">
      <alignment vertical="center"/>
    </xf>
    <xf numFmtId="0" fontId="0" fillId="0" borderId="0" xfId="3" applyFont="1" applyAlignment="1">
      <alignment vertical="top"/>
    </xf>
    <xf numFmtId="164" fontId="0" fillId="0" borderId="0" xfId="3" applyNumberFormat="1" applyFont="1"/>
    <xf numFmtId="0" fontId="0" fillId="0" borderId="6" xfId="0" applyBorder="1" applyAlignment="1">
      <alignment vertical="center" wrapText="1" shrinkToFit="1"/>
    </xf>
    <xf numFmtId="49" fontId="0" fillId="2" borderId="7" xfId="0" applyNumberFormat="1" applyFill="1" applyBorder="1" applyAlignment="1" applyProtection="1">
      <alignment horizontal="center" vertical="center" wrapText="1"/>
      <protection locked="0"/>
    </xf>
    <xf numFmtId="49" fontId="0" fillId="3" borderId="7" xfId="0" applyNumberFormat="1" applyFill="1" applyBorder="1" applyAlignment="1" applyProtection="1">
      <alignment horizontal="center" vertical="center" wrapText="1"/>
      <protection locked="0"/>
    </xf>
    <xf numFmtId="0" fontId="0" fillId="3" borderId="7" xfId="0" applyFill="1" applyBorder="1" applyAlignment="1" applyProtection="1">
      <alignment horizontal="left" vertical="center" wrapText="1"/>
      <protection locked="0"/>
    </xf>
    <xf numFmtId="0" fontId="0" fillId="3" borderId="7" xfId="0" applyFill="1" applyBorder="1" applyAlignment="1" applyProtection="1">
      <alignment horizontal="center" vertical="center" wrapText="1"/>
      <protection locked="0"/>
    </xf>
    <xf numFmtId="0" fontId="5" fillId="0" borderId="0" xfId="0" applyFont="1" applyAlignment="1">
      <alignment horizontal="left" wrapText="1"/>
    </xf>
    <xf numFmtId="0" fontId="6" fillId="0" borderId="13" xfId="3" applyFont="1" applyBorder="1" applyAlignment="1">
      <alignment vertical="center"/>
    </xf>
    <xf numFmtId="0" fontId="0" fillId="0" borderId="13" xfId="0" applyBorder="1"/>
    <xf numFmtId="0" fontId="0" fillId="0" borderId="14" xfId="0" applyBorder="1"/>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0" xfId="0" applyFont="1"/>
    <xf numFmtId="0" fontId="6" fillId="0" borderId="0" xfId="4" applyFont="1" applyAlignment="1">
      <alignment horizontal="left" vertical="top"/>
    </xf>
    <xf numFmtId="0" fontId="6" fillId="0" borderId="14" xfId="0" applyFont="1" applyBorder="1"/>
    <xf numFmtId="0" fontId="6" fillId="0" borderId="0" xfId="0" applyFont="1" applyAlignment="1">
      <alignment horizontal="left" wrapText="1"/>
    </xf>
    <xf numFmtId="0" fontId="0" fillId="0" borderId="17" xfId="0" applyBorder="1" applyAlignment="1">
      <alignment horizontal="center"/>
    </xf>
    <xf numFmtId="0" fontId="2" fillId="0" borderId="11" xfId="0" applyFont="1" applyBorder="1" applyAlignment="1">
      <alignment horizontal="center"/>
    </xf>
    <xf numFmtId="0" fontId="0" fillId="0" borderId="0" xfId="0" applyAlignment="1">
      <alignment wrapText="1"/>
    </xf>
    <xf numFmtId="0" fontId="2" fillId="0" borderId="17" xfId="4" applyFont="1" applyBorder="1" applyAlignment="1">
      <alignment vertical="top"/>
    </xf>
    <xf numFmtId="0" fontId="0" fillId="0" borderId="14" xfId="3" applyFont="1" applyBorder="1" applyAlignment="1">
      <alignment horizontal="left" vertical="top" wrapText="1"/>
    </xf>
    <xf numFmtId="0" fontId="0" fillId="0" borderId="14" xfId="3" applyFont="1" applyBorder="1" applyAlignment="1">
      <alignment vertical="top" wrapText="1"/>
    </xf>
    <xf numFmtId="166" fontId="0" fillId="0" borderId="11" xfId="3" applyNumberFormat="1" applyFont="1" applyBorder="1" applyAlignment="1">
      <alignment vertical="top" shrinkToFit="1"/>
    </xf>
    <xf numFmtId="0" fontId="0" fillId="0" borderId="12" xfId="3" applyFont="1" applyBorder="1" applyAlignment="1">
      <alignment horizontal="center" vertical="top" wrapText="1"/>
    </xf>
    <xf numFmtId="0" fontId="2" fillId="0" borderId="0" xfId="4" applyFont="1" applyAlignment="1">
      <alignment horizontal="center" vertical="top"/>
    </xf>
    <xf numFmtId="0" fontId="0" fillId="0" borderId="18" xfId="0" applyBorder="1"/>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5" xfId="0" applyFont="1" applyBorder="1" applyAlignment="1">
      <alignment horizontal="center" vertical="center" wrapText="1"/>
    </xf>
    <xf numFmtId="43" fontId="0" fillId="0" borderId="7" xfId="1" applyFont="1" applyFill="1" applyBorder="1" applyAlignment="1" applyProtection="1">
      <alignment vertical="center" shrinkToFit="1"/>
    </xf>
    <xf numFmtId="43" fontId="0" fillId="0" borderId="8" xfId="1" applyFont="1" applyFill="1" applyBorder="1" applyAlignment="1" applyProtection="1">
      <alignment horizontal="center" vertical="center" shrinkToFit="1"/>
    </xf>
    <xf numFmtId="167" fontId="2" fillId="4" borderId="38" xfId="6" applyFont="1" applyFill="1" applyBorder="1" applyAlignment="1" applyProtection="1">
      <alignment horizontal="center"/>
    </xf>
    <xf numFmtId="167" fontId="2" fillId="4" borderId="39" xfId="6" applyFont="1" applyFill="1" applyBorder="1" applyAlignment="1" applyProtection="1">
      <alignment horizontal="right"/>
    </xf>
    <xf numFmtId="167" fontId="2" fillId="4" borderId="40" xfId="6" applyFont="1" applyFill="1" applyBorder="1" applyAlignment="1" applyProtection="1">
      <alignment shrinkToFit="1"/>
    </xf>
    <xf numFmtId="167" fontId="2" fillId="4" borderId="41" xfId="6" applyFont="1" applyFill="1" applyBorder="1" applyAlignment="1" applyProtection="1">
      <alignment shrinkToFit="1"/>
    </xf>
    <xf numFmtId="0" fontId="5" fillId="0" borderId="0" xfId="0" applyFont="1"/>
    <xf numFmtId="0" fontId="2" fillId="0" borderId="14" xfId="5" applyFont="1" applyBorder="1" applyAlignment="1">
      <alignment horizontal="left" vertical="center" wrapText="1"/>
    </xf>
    <xf numFmtId="0" fontId="2" fillId="0" borderId="22" xfId="5" applyFont="1" applyBorder="1" applyAlignment="1">
      <alignment horizontal="center"/>
    </xf>
    <xf numFmtId="0" fontId="2" fillId="0" borderId="12" xfId="5" applyFont="1" applyBorder="1" applyAlignment="1">
      <alignment horizontal="left" vertical="center" wrapText="1"/>
    </xf>
    <xf numFmtId="170" fontId="2" fillId="0" borderId="23" xfId="5" applyNumberFormat="1" applyFont="1" applyBorder="1" applyAlignment="1">
      <alignment horizontal="center"/>
    </xf>
    <xf numFmtId="168" fontId="3" fillId="0" borderId="19" xfId="5" applyNumberFormat="1" applyFont="1" applyBorder="1" applyAlignment="1">
      <alignment horizontal="left"/>
    </xf>
    <xf numFmtId="169" fontId="5" fillId="0" borderId="24" xfId="1" applyNumberFormat="1" applyFont="1" applyFill="1" applyBorder="1" applyAlignment="1" applyProtection="1">
      <alignment horizontal="right" shrinkToFit="1"/>
    </xf>
    <xf numFmtId="169" fontId="5" fillId="0" borderId="25" xfId="1" applyNumberFormat="1" applyFont="1" applyFill="1" applyBorder="1" applyAlignment="1" applyProtection="1">
      <alignment horizontal="center" vertical="center"/>
    </xf>
    <xf numFmtId="10" fontId="3" fillId="0" borderId="26" xfId="7" applyNumberFormat="1" applyFill="1" applyBorder="1" applyAlignment="1" applyProtection="1">
      <alignment horizontal="center"/>
    </xf>
    <xf numFmtId="10" fontId="3" fillId="0" borderId="27" xfId="7" applyNumberFormat="1" applyFill="1" applyBorder="1" applyAlignment="1" applyProtection="1">
      <alignment horizontal="center"/>
    </xf>
    <xf numFmtId="0" fontId="3" fillId="0" borderId="21" xfId="5" applyFont="1" applyBorder="1"/>
    <xf numFmtId="167" fontId="5" fillId="0" borderId="21" xfId="6" applyFont="1" applyFill="1" applyBorder="1" applyAlignment="1" applyProtection="1">
      <alignment horizontal="right" shrinkToFit="1"/>
    </xf>
    <xf numFmtId="169" fontId="5" fillId="0" borderId="17" xfId="1" applyNumberFormat="1" applyFont="1" applyFill="1" applyBorder="1" applyAlignment="1" applyProtection="1">
      <alignment horizontal="center" vertical="center"/>
    </xf>
    <xf numFmtId="10" fontId="3" fillId="0" borderId="28" xfId="7" applyNumberFormat="1" applyFill="1" applyBorder="1" applyAlignment="1" applyProtection="1">
      <alignment horizontal="center"/>
      <protection locked="0"/>
    </xf>
    <xf numFmtId="10" fontId="3" fillId="0" borderId="29" xfId="7" applyNumberFormat="1" applyFill="1" applyBorder="1" applyAlignment="1" applyProtection="1">
      <alignment horizontal="center"/>
      <protection locked="0"/>
    </xf>
    <xf numFmtId="10" fontId="3" fillId="0" borderId="20" xfId="5" applyNumberFormat="1" applyFont="1" applyBorder="1" applyAlignment="1">
      <alignment horizontal="left"/>
    </xf>
    <xf numFmtId="0" fontId="3" fillId="5" borderId="2" xfId="5" applyFont="1" applyFill="1" applyBorder="1"/>
    <xf numFmtId="0" fontId="3" fillId="5" borderId="3" xfId="5" applyFont="1" applyFill="1" applyBorder="1"/>
    <xf numFmtId="167" fontId="5" fillId="5" borderId="3" xfId="6" applyFont="1" applyFill="1" applyBorder="1" applyAlignment="1" applyProtection="1">
      <alignment horizontal="center"/>
    </xf>
    <xf numFmtId="0" fontId="3" fillId="4" borderId="25" xfId="5" applyFont="1" applyFill="1" applyBorder="1"/>
    <xf numFmtId="167" fontId="5" fillId="4" borderId="31" xfId="6" applyFont="1" applyFill="1" applyBorder="1" applyAlignment="1" applyProtection="1">
      <alignment horizontal="center"/>
    </xf>
    <xf numFmtId="167" fontId="5" fillId="4" borderId="32" xfId="6" applyFont="1" applyFill="1" applyBorder="1" applyAlignment="1" applyProtection="1">
      <alignment horizontal="right"/>
    </xf>
    <xf numFmtId="10" fontId="5" fillId="4" borderId="33" xfId="7" applyNumberFormat="1" applyFont="1" applyFill="1" applyBorder="1" applyAlignment="1" applyProtection="1"/>
    <xf numFmtId="10" fontId="5" fillId="4" borderId="34" xfId="7" applyNumberFormat="1" applyFont="1" applyFill="1" applyBorder="1" applyAlignment="1" applyProtection="1"/>
    <xf numFmtId="0" fontId="3" fillId="0" borderId="0" xfId="5" applyFont="1"/>
    <xf numFmtId="167" fontId="5" fillId="0" borderId="5" xfId="6" applyFont="1" applyFill="1" applyBorder="1" applyAlignment="1" applyProtection="1">
      <alignment horizontal="center"/>
    </xf>
    <xf numFmtId="167" fontId="5" fillId="0" borderId="35" xfId="6" applyFont="1" applyFill="1" applyBorder="1" applyAlignment="1" applyProtection="1">
      <alignment horizontal="right"/>
    </xf>
    <xf numFmtId="43" fontId="5" fillId="0" borderId="6" xfId="1" applyFont="1" applyFill="1" applyBorder="1" applyAlignment="1" applyProtection="1">
      <alignment shrinkToFit="1"/>
    </xf>
    <xf numFmtId="43" fontId="5" fillId="0" borderId="7" xfId="1" applyFont="1" applyFill="1" applyBorder="1" applyAlignment="1" applyProtection="1">
      <alignment shrinkToFit="1"/>
    </xf>
    <xf numFmtId="167" fontId="5" fillId="4" borderId="5" xfId="6" applyFont="1" applyFill="1" applyBorder="1" applyAlignment="1" applyProtection="1">
      <alignment horizontal="center"/>
    </xf>
    <xf numFmtId="167" fontId="5" fillId="4" borderId="35" xfId="6" applyFont="1" applyFill="1" applyBorder="1" applyAlignment="1" applyProtection="1">
      <alignment horizontal="right"/>
    </xf>
    <xf numFmtId="43" fontId="5" fillId="4" borderId="6" xfId="1" applyFont="1" applyFill="1" applyBorder="1" applyAlignment="1" applyProtection="1">
      <alignment shrinkToFit="1"/>
    </xf>
    <xf numFmtId="43" fontId="5" fillId="4" borderId="7" xfId="1" applyFont="1" applyFill="1" applyBorder="1" applyAlignment="1" applyProtection="1">
      <alignment shrinkToFit="1"/>
    </xf>
    <xf numFmtId="167" fontId="5" fillId="0" borderId="19" xfId="6" applyFont="1" applyFill="1" applyBorder="1" applyAlignment="1" applyProtection="1">
      <alignment horizontal="center"/>
    </xf>
    <xf numFmtId="167" fontId="5" fillId="0" borderId="24" xfId="6" applyFont="1" applyFill="1" applyBorder="1" applyAlignment="1" applyProtection="1">
      <alignment horizontal="right"/>
    </xf>
    <xf numFmtId="43" fontId="5" fillId="0" borderId="36" xfId="1" applyFont="1" applyFill="1" applyBorder="1" applyAlignment="1" applyProtection="1">
      <alignment shrinkToFit="1"/>
    </xf>
    <xf numFmtId="43" fontId="5" fillId="0" borderId="37" xfId="1" applyFont="1" applyFill="1" applyBorder="1" applyAlignment="1" applyProtection="1">
      <alignment shrinkToFit="1"/>
    </xf>
    <xf numFmtId="167" fontId="5" fillId="4" borderId="19" xfId="6" applyFont="1" applyFill="1" applyBorder="1" applyAlignment="1" applyProtection="1">
      <alignment horizontal="center"/>
    </xf>
    <xf numFmtId="10" fontId="5" fillId="4" borderId="36" xfId="1" applyNumberFormat="1" applyFont="1" applyFill="1" applyBorder="1" applyAlignment="1" applyProtection="1">
      <alignment shrinkToFit="1"/>
    </xf>
    <xf numFmtId="10" fontId="5" fillId="4" borderId="37" xfId="1" applyNumberFormat="1" applyFont="1" applyFill="1" applyBorder="1" applyAlignment="1" applyProtection="1">
      <alignment shrinkToFit="1"/>
    </xf>
    <xf numFmtId="0" fontId="2" fillId="0" borderId="0" xfId="4" applyFont="1" applyAlignment="1">
      <alignment vertical="top"/>
    </xf>
    <xf numFmtId="10" fontId="0" fillId="0" borderId="11" xfId="3" applyNumberFormat="1" applyFont="1" applyBorder="1" applyAlignment="1">
      <alignment vertical="top" wrapText="1"/>
    </xf>
    <xf numFmtId="0" fontId="2" fillId="0" borderId="43" xfId="5" applyFont="1" applyBorder="1" applyAlignment="1">
      <alignment horizontal="center"/>
    </xf>
    <xf numFmtId="170" fontId="2" fillId="0" borderId="44" xfId="5" applyNumberFormat="1" applyFont="1" applyBorder="1" applyAlignment="1">
      <alignment horizontal="center"/>
    </xf>
    <xf numFmtId="10" fontId="3" fillId="0" borderId="45" xfId="7" applyNumberFormat="1" applyFill="1" applyBorder="1" applyAlignment="1" applyProtection="1">
      <alignment horizontal="center"/>
    </xf>
    <xf numFmtId="0" fontId="3" fillId="0" borderId="46" xfId="5" applyFont="1" applyBorder="1"/>
    <xf numFmtId="10" fontId="3" fillId="0" borderId="47" xfId="7" applyNumberFormat="1" applyFill="1" applyBorder="1" applyAlignment="1" applyProtection="1">
      <alignment horizontal="center"/>
      <protection locked="0"/>
    </xf>
    <xf numFmtId="0" fontId="3" fillId="0" borderId="15" xfId="5" applyFont="1" applyBorder="1"/>
    <xf numFmtId="0" fontId="3" fillId="0" borderId="12" xfId="5" applyFont="1" applyBorder="1"/>
    <xf numFmtId="167" fontId="5" fillId="0" borderId="12" xfId="6" applyFont="1" applyFill="1" applyBorder="1" applyAlignment="1" applyProtection="1">
      <alignment horizontal="right" shrinkToFit="1"/>
    </xf>
    <xf numFmtId="169" fontId="5" fillId="0" borderId="11" xfId="1" applyNumberFormat="1" applyFont="1" applyFill="1" applyBorder="1" applyAlignment="1" applyProtection="1">
      <alignment horizontal="center" vertical="center"/>
    </xf>
    <xf numFmtId="10" fontId="3" fillId="0" borderId="48" xfId="7" applyNumberFormat="1" applyFill="1" applyBorder="1" applyAlignment="1" applyProtection="1">
      <alignment horizontal="center"/>
      <protection locked="0"/>
    </xf>
    <xf numFmtId="10" fontId="3" fillId="0" borderId="49" xfId="7" applyNumberFormat="1" applyFill="1" applyBorder="1" applyAlignment="1" applyProtection="1">
      <alignment horizontal="center"/>
      <protection locked="0"/>
    </xf>
    <xf numFmtId="10" fontId="3" fillId="0" borderId="50" xfId="7" applyNumberFormat="1" applyFill="1" applyBorder="1" applyAlignment="1" applyProtection="1">
      <alignment horizontal="center"/>
      <protection locked="0"/>
    </xf>
    <xf numFmtId="0" fontId="7" fillId="0" borderId="0" xfId="0" applyFont="1" applyAlignment="1">
      <alignment horizontal="center" vertical="center"/>
    </xf>
    <xf numFmtId="0" fontId="8" fillId="0" borderId="0" xfId="0" applyFont="1" applyAlignment="1">
      <alignment horizontal="center" vertical="center"/>
    </xf>
    <xf numFmtId="0" fontId="2" fillId="0" borderId="0" xfId="4" applyFont="1" applyAlignment="1">
      <alignment horizontal="left" vertical="top"/>
    </xf>
    <xf numFmtId="0" fontId="2" fillId="0" borderId="10" xfId="4" applyFont="1" applyBorder="1" applyAlignment="1">
      <alignment horizontal="left" vertical="top"/>
    </xf>
    <xf numFmtId="0" fontId="2" fillId="0" borderId="17" xfId="4" applyFont="1" applyBorder="1" applyAlignment="1">
      <alignment horizontal="left" vertical="top"/>
    </xf>
    <xf numFmtId="0" fontId="0" fillId="0" borderId="11" xfId="3" applyFont="1" applyBorder="1" applyAlignment="1">
      <alignment horizontal="left" vertical="top" wrapText="1"/>
    </xf>
    <xf numFmtId="0" fontId="5" fillId="3" borderId="9"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15" xfId="0" applyFont="1" applyFill="1" applyBorder="1" applyAlignment="1" applyProtection="1">
      <alignment horizontal="left" vertical="top" wrapText="1"/>
      <protection locked="0"/>
    </xf>
    <xf numFmtId="0" fontId="5" fillId="3" borderId="12" xfId="0" applyFont="1" applyFill="1" applyBorder="1" applyAlignment="1" applyProtection="1">
      <alignment horizontal="left" vertical="top" wrapText="1"/>
      <protection locked="0"/>
    </xf>
    <xf numFmtId="0" fontId="5" fillId="3" borderId="16" xfId="0" applyFont="1" applyFill="1" applyBorder="1" applyAlignment="1" applyProtection="1">
      <alignment horizontal="left" vertical="top" wrapText="1"/>
      <protection locked="0"/>
    </xf>
    <xf numFmtId="0" fontId="6" fillId="0" borderId="2" xfId="0" applyFont="1" applyBorder="1" applyAlignment="1">
      <alignment horizontal="left" wrapText="1"/>
    </xf>
    <xf numFmtId="0" fontId="6" fillId="0" borderId="3" xfId="0" applyFont="1" applyBorder="1" applyAlignment="1">
      <alignment horizontal="left" wrapText="1"/>
    </xf>
    <xf numFmtId="0" fontId="6" fillId="0" borderId="4" xfId="0" applyFont="1" applyBorder="1" applyAlignment="1">
      <alignment horizontal="left" wrapText="1"/>
    </xf>
    <xf numFmtId="164" fontId="0" fillId="0" borderId="12" xfId="0" applyNumberFormat="1" applyBorder="1" applyAlignment="1">
      <alignment horizontal="left"/>
    </xf>
    <xf numFmtId="165" fontId="0" fillId="0" borderId="12" xfId="0" applyNumberFormat="1" applyBorder="1" applyAlignment="1">
      <alignment horizontal="left"/>
    </xf>
    <xf numFmtId="0" fontId="2" fillId="0" borderId="9" xfId="4" applyFont="1" applyBorder="1" applyAlignment="1">
      <alignment horizontal="center" vertical="top"/>
    </xf>
    <xf numFmtId="0" fontId="2" fillId="0" borderId="0" xfId="4" applyFont="1" applyAlignment="1">
      <alignment horizontal="center" vertical="top"/>
    </xf>
    <xf numFmtId="0" fontId="2" fillId="0" borderId="10" xfId="4" applyFont="1" applyBorder="1" applyAlignment="1">
      <alignment horizontal="center" vertical="top"/>
    </xf>
    <xf numFmtId="0" fontId="0" fillId="0" borderId="11" xfId="3" applyFont="1" applyBorder="1" applyAlignment="1">
      <alignment horizontal="center" vertical="top" wrapText="1"/>
    </xf>
    <xf numFmtId="10" fontId="0" fillId="0" borderId="11" xfId="3" applyNumberFormat="1" applyFont="1" applyBorder="1" applyAlignment="1">
      <alignment horizontal="center" vertical="top" wrapText="1"/>
    </xf>
    <xf numFmtId="0" fontId="2" fillId="0" borderId="9" xfId="4" applyFont="1" applyBorder="1" applyAlignment="1">
      <alignment horizontal="left" vertical="top"/>
    </xf>
    <xf numFmtId="165" fontId="0" fillId="0" borderId="0" xfId="0" applyNumberFormat="1" applyAlignment="1">
      <alignment horizontal="left"/>
    </xf>
    <xf numFmtId="0" fontId="3" fillId="4" borderId="25" xfId="5" applyFont="1" applyFill="1" applyBorder="1" applyAlignment="1">
      <alignment horizontal="center" vertical="center"/>
    </xf>
    <xf numFmtId="0" fontId="3" fillId="4" borderId="17" xfId="5" applyFont="1" applyFill="1" applyBorder="1" applyAlignment="1">
      <alignment horizontal="center" vertical="center"/>
    </xf>
    <xf numFmtId="0" fontId="3" fillId="4" borderId="11" xfId="5" applyFont="1" applyFill="1" applyBorder="1" applyAlignment="1">
      <alignment horizontal="center" vertical="center"/>
    </xf>
    <xf numFmtId="169" fontId="2" fillId="0" borderId="25" xfId="1" applyNumberFormat="1" applyFont="1" applyFill="1" applyBorder="1" applyAlignment="1" applyProtection="1">
      <alignment horizontal="center" vertical="center"/>
    </xf>
    <xf numFmtId="169" fontId="2" fillId="0" borderId="11" xfId="1" applyNumberFormat="1" applyFont="1" applyFill="1" applyBorder="1" applyAlignment="1" applyProtection="1">
      <alignment horizontal="center" vertical="center"/>
    </xf>
    <xf numFmtId="0" fontId="7" fillId="0" borderId="30" xfId="5" applyFont="1" applyBorder="1" applyAlignment="1">
      <alignment horizontal="left" vertical="top"/>
    </xf>
    <xf numFmtId="10" fontId="3" fillId="0" borderId="14" xfId="5" applyNumberFormat="1" applyFont="1" applyBorder="1" applyAlignment="1">
      <alignment horizontal="left" wrapText="1"/>
    </xf>
    <xf numFmtId="0" fontId="2" fillId="0" borderId="42" xfId="5" applyFont="1" applyBorder="1" applyAlignment="1">
      <alignment horizontal="center" vertical="center" wrapText="1"/>
    </xf>
    <xf numFmtId="0" fontId="2" fillId="0" borderId="15" xfId="5" applyFont="1" applyBorder="1" applyAlignment="1">
      <alignment horizontal="center" vertical="center" wrapText="1"/>
    </xf>
    <xf numFmtId="0" fontId="2" fillId="0" borderId="14" xfId="5" applyFont="1" applyBorder="1" applyAlignment="1">
      <alignment horizontal="left" vertical="center" wrapText="1"/>
    </xf>
    <xf numFmtId="0" fontId="2" fillId="0" borderId="12" xfId="5" applyFont="1" applyBorder="1" applyAlignment="1">
      <alignment horizontal="left" vertical="center" wrapText="1"/>
    </xf>
    <xf numFmtId="167" fontId="2" fillId="0" borderId="30" xfId="6" applyFont="1" applyFill="1" applyBorder="1" applyAlignment="1" applyProtection="1">
      <alignment horizontal="center" vertical="center" wrapText="1"/>
    </xf>
    <xf numFmtId="167" fontId="2" fillId="0" borderId="16" xfId="6" applyFont="1" applyFill="1" applyBorder="1" applyAlignment="1" applyProtection="1">
      <alignment horizontal="center" vertical="center" wrapText="1"/>
    </xf>
  </cellXfs>
  <cellStyles count="8">
    <cellStyle name="Normal" xfId="0" builtinId="0"/>
    <cellStyle name="Normal 2" xfId="3" xr:uid="{00000000-0005-0000-0000-000001000000}"/>
    <cellStyle name="Normal 3" xfId="5" xr:uid="{00000000-0005-0000-0000-000002000000}"/>
    <cellStyle name="Normal_FICHA DE VERIFICAÇÃO PRELIMINAR - Plano R" xfId="4" xr:uid="{00000000-0005-0000-0000-000003000000}"/>
    <cellStyle name="Porcentagem" xfId="2" builtinId="5"/>
    <cellStyle name="Porcentagem 2" xfId="7" xr:uid="{00000000-0005-0000-0000-000005000000}"/>
    <cellStyle name="Vírgula" xfId="1" builtinId="3"/>
    <cellStyle name="Vírgula 2" xfId="6" xr:uid="{00000000-0005-0000-0000-000007000000}"/>
  </cellStyles>
  <dxfs count="105">
    <dxf>
      <border>
        <left style="thin">
          <color indexed="8"/>
        </left>
        <right style="thin">
          <color indexed="8"/>
        </right>
        <top/>
        <bottom/>
      </border>
    </dxf>
    <dxf>
      <border>
        <left style="thin">
          <color indexed="8"/>
        </left>
        <right style="thin">
          <color indexed="8"/>
        </right>
        <top/>
        <bottom/>
      </border>
    </dxf>
    <dxf>
      <font>
        <b/>
        <i val="0"/>
        <condense val="0"/>
        <extend val="0"/>
      </font>
      <fill>
        <patternFill patternType="solid">
          <fgColor indexed="46"/>
          <bgColor indexed="55"/>
        </patternFill>
      </fill>
      <border>
        <top style="thin">
          <color indexed="64"/>
        </top>
      </border>
    </dxf>
    <dxf>
      <fill>
        <patternFill patternType="solid">
          <fgColor indexed="44"/>
          <bgColor indexed="22"/>
        </patternFill>
      </fill>
    </dxf>
    <dxf>
      <fill>
        <patternFill patternType="solid">
          <fgColor indexed="46"/>
          <bgColor indexed="55"/>
        </patternFill>
      </fill>
    </dxf>
    <dxf>
      <fill>
        <patternFill patternType="solid">
          <fgColor indexed="44"/>
          <bgColor indexed="22"/>
        </patternFill>
      </fill>
    </dxf>
    <dxf>
      <font>
        <b val="0"/>
        <condense val="0"/>
        <extend val="0"/>
        <color indexed="44"/>
      </font>
    </dxf>
    <dxf>
      <font>
        <b val="0"/>
        <condense val="0"/>
        <extend val="0"/>
        <color indexed="9"/>
      </font>
    </dxf>
    <dxf>
      <font>
        <b val="0"/>
        <condense val="0"/>
        <extend val="0"/>
        <color indexed="44"/>
      </font>
    </dxf>
    <dxf>
      <font>
        <b val="0"/>
        <condense val="0"/>
        <extend val="0"/>
        <color indexed="8"/>
      </font>
      <fill>
        <patternFill patternType="solid">
          <fgColor indexed="46"/>
          <bgColor indexed="24"/>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46"/>
          <bgColor indexed="24"/>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46"/>
          <bgColor indexed="24"/>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46"/>
          <bgColor indexed="24"/>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46"/>
          <bgColor indexed="24"/>
        </patternFill>
      </fill>
    </dxf>
    <dxf>
      <font>
        <b val="0"/>
        <condense val="0"/>
        <extend val="0"/>
        <color indexed="8"/>
      </font>
      <fill>
        <patternFill patternType="solid">
          <fgColor indexed="26"/>
          <bgColor indexed="43"/>
        </patternFill>
      </fill>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val="0"/>
        <condense val="0"/>
        <extend val="0"/>
        <color indexed="9"/>
      </font>
      <fill>
        <patternFill patternType="none">
          <fgColor indexed="64"/>
          <bgColor indexed="65"/>
        </patternFill>
      </fill>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border>
        <left style="thin">
          <color indexed="8"/>
        </left>
        <right style="thin">
          <color indexed="8"/>
        </right>
        <top/>
        <bottom/>
      </border>
    </dxf>
    <dxf>
      <border>
        <left style="thin">
          <color indexed="8"/>
        </left>
        <right style="thin">
          <color indexed="8"/>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289560</xdr:colOff>
      <xdr:row>0</xdr:row>
      <xdr:rowOff>121920</xdr:rowOff>
    </xdr:from>
    <xdr:to>
      <xdr:col>2</xdr:col>
      <xdr:colOff>335280</xdr:colOff>
      <xdr:row>2</xdr:row>
      <xdr:rowOff>148166</xdr:rowOff>
    </xdr:to>
    <xdr:pic>
      <xdr:nvPicPr>
        <xdr:cNvPr id="2" name="Imagem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9560" y="121920"/>
          <a:ext cx="1524000"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289560</xdr:colOff>
      <xdr:row>2</xdr:row>
      <xdr:rowOff>121920</xdr:rowOff>
    </xdr:from>
    <xdr:to>
      <xdr:col>4</xdr:col>
      <xdr:colOff>20955</xdr:colOff>
      <xdr:row>4</xdr:row>
      <xdr:rowOff>157691</xdr:rowOff>
    </xdr:to>
    <xdr:pic>
      <xdr:nvPicPr>
        <xdr:cNvPr id="4" name="Imagem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9560" y="121920"/>
          <a:ext cx="1503045" cy="4167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M%203.06%20-%20AMPLIA&#199;&#195;O%20AMOG%20CIVI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Projetos%20Denise/CIMOG/PLANILHA%20M&#218;LTIPLA%20V3.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M%203.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NOVO"/>
      <sheetName val="DADOS"/>
      <sheetName val="BDI"/>
      <sheetName val="ORÇAMENTO"/>
      <sheetName val="CÁLCULO"/>
      <sheetName val="EVENTOS"/>
      <sheetName val="CRONO"/>
      <sheetName val="CRONOPLE"/>
      <sheetName val="PLE"/>
      <sheetName val="QCI"/>
      <sheetName val="BM"/>
      <sheetName val="RRE"/>
      <sheetName val="OFÍCIO"/>
    </sheetNames>
    <sheetDataSet>
      <sheetData sheetId="0">
        <row r="4">
          <cell r="O4">
            <v>2</v>
          </cell>
        </row>
      </sheetData>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ow r="13">
          <cell r="B13" t="str">
            <v>Busca</v>
          </cell>
        </row>
        <row r="14">
          <cell r="B14" t="str">
            <v>Automático</v>
          </cell>
        </row>
        <row r="15">
          <cell r="B15" t="str">
            <v>Branco</v>
          </cell>
        </row>
        <row r="16">
          <cell r="B16" t="str">
            <v>Branco</v>
          </cell>
        </row>
        <row r="17">
          <cell r="B17" t="str">
            <v>Branco</v>
          </cell>
        </row>
        <row r="18">
          <cell r="B18" t="str">
            <v>Branco</v>
          </cell>
        </row>
        <row r="19">
          <cell r="B19" t="str">
            <v>Branco</v>
          </cell>
        </row>
        <row r="20">
          <cell r="B20" t="str">
            <v>Branco</v>
          </cell>
        </row>
        <row r="21">
          <cell r="B21" t="str">
            <v>Branco</v>
          </cell>
        </row>
        <row r="22">
          <cell r="B22" t="str">
            <v>Branco</v>
          </cell>
        </row>
        <row r="23">
          <cell r="B23" t="str">
            <v>Branco</v>
          </cell>
        </row>
        <row r="24">
          <cell r="B24" t="str">
            <v>TR$</v>
          </cell>
        </row>
      </sheetData>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DOS"/>
      <sheetName val="NOVO"/>
      <sheetName val="BDI"/>
      <sheetName val="ORÇAMENTO"/>
      <sheetName val="CÁLCULO"/>
      <sheetName val="EVENTOS"/>
      <sheetName val="CRONO"/>
      <sheetName val="CRONOPLE"/>
      <sheetName val="PLE"/>
      <sheetName val="QCI"/>
      <sheetName val="BM"/>
      <sheetName val="RRE"/>
      <sheetName val="OFÍCIO"/>
    </sheetNames>
    <sheetDataSet>
      <sheetData sheetId="0" refreshError="1">
        <row r="3">
          <cell r="O3">
            <v>1</v>
          </cell>
        </row>
      </sheetData>
      <sheetData sheetId="1" refreshError="1">
        <row r="4">
          <cell r="F4" t="str">
            <v>(SELECIONAR)</v>
          </cell>
        </row>
        <row r="5">
          <cell r="F5" t="str">
            <v>CONSÓRCIO INTERMUNICIPAL DA BAIXA MOGIANA - CIMOG</v>
          </cell>
        </row>
        <row r="16">
          <cell r="F16" t="str">
            <v>CONSULTORIA ESPECIALIZADA EM ENGENHARIA E ARQUITETURA</v>
          </cell>
        </row>
        <row r="18">
          <cell r="F18" t="str">
            <v>DESONERADO</v>
          </cell>
        </row>
        <row r="22">
          <cell r="F22" t="str">
            <v>DENISE F. MARIANO DOS SANTOS</v>
          </cell>
        </row>
        <row r="23">
          <cell r="F23" t="str">
            <v>200.726/D</v>
          </cell>
        </row>
      </sheetData>
      <sheetData sheetId="2" refreshError="1"/>
      <sheetData sheetId="3" refreshError="1">
        <row r="138">
          <cell r="A138" t="str">
            <v>(SELECIONAR)</v>
          </cell>
        </row>
        <row r="139">
          <cell r="A139" t="str">
            <v>Construção e Reforma de Edifícios</v>
          </cell>
        </row>
        <row r="140">
          <cell r="A140" t="str">
            <v>Construção de Praças Urbanas, Rodovias, Ferrovias e recapeamento e pavimentação de vias urbanas</v>
          </cell>
        </row>
        <row r="141">
          <cell r="A141" t="str">
            <v>Construção de Redes de Abastecimento de Água, Coleta de Esgoto</v>
          </cell>
        </row>
        <row r="142">
          <cell r="A142" t="str">
            <v>Construção e Manutenção de Estações e Redes de Distribuição de Energia Elétrica</v>
          </cell>
        </row>
        <row r="143">
          <cell r="A143" t="str">
            <v>Obras Portuárias, Marítimas e Fluviais</v>
          </cell>
        </row>
        <row r="144">
          <cell r="A144" t="str">
            <v>Fornecimento de Materiais e Equipamentos (aquisição indireta - em conjunto com licitação de obras)</v>
          </cell>
        </row>
        <row r="145">
          <cell r="A145" t="str">
            <v>Fornecimento de Materiais e Equipamentos (aquisição direta)</v>
          </cell>
        </row>
        <row r="146">
          <cell r="A146" t="str">
            <v>Estudos e Projetos, Planos e Gerenciamento e outros correlatos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NOVO"/>
      <sheetName val="DADOS"/>
      <sheetName val="BDI"/>
      <sheetName val="ORÇAMENTO"/>
      <sheetName val="CÁLCULO"/>
      <sheetName val="EVENTOS"/>
      <sheetName val="CRONO"/>
      <sheetName val="CRONOPLE"/>
      <sheetName val="PLE"/>
      <sheetName val="QCI"/>
      <sheetName val="BM"/>
      <sheetName val="RRE"/>
      <sheetName val="OFÍCIO"/>
    </sheetNames>
    <sheetDataSet>
      <sheetData sheetId="0"/>
      <sheetData sheetId="1"/>
      <sheetData sheetId="2">
        <row r="31">
          <cell r="F31" t="str">
            <v>Tradicional</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8"/>
  <sheetViews>
    <sheetView tabSelected="1" zoomScale="90" zoomScaleNormal="90" workbookViewId="0">
      <selection activeCell="E14" sqref="E14"/>
    </sheetView>
  </sheetViews>
  <sheetFormatPr defaultRowHeight="14.4" x14ac:dyDescent="0.3"/>
  <cols>
    <col min="1" max="1" width="12.6640625" customWidth="1"/>
    <col min="3" max="3" width="12.6640625" customWidth="1"/>
    <col min="4" max="4" width="12.109375" customWidth="1"/>
    <col min="5" max="5" width="49.109375" customWidth="1"/>
    <col min="7" max="7" width="11.5546875" customWidth="1"/>
    <col min="8" max="8" width="10.33203125" customWidth="1"/>
    <col min="11" max="11" width="14.6640625" customWidth="1"/>
  </cols>
  <sheetData>
    <row r="1" spans="1:11" ht="15.6" x14ac:dyDescent="0.3">
      <c r="E1" s="94" t="s">
        <v>35</v>
      </c>
      <c r="F1" s="94"/>
      <c r="G1" s="94"/>
      <c r="K1" s="21" t="s">
        <v>36</v>
      </c>
    </row>
    <row r="2" spans="1:11" ht="15" x14ac:dyDescent="0.3">
      <c r="E2" s="95" t="s">
        <v>43</v>
      </c>
      <c r="F2" s="95"/>
      <c r="G2" s="95"/>
      <c r="K2" s="22" t="s">
        <v>37</v>
      </c>
    </row>
    <row r="3" spans="1:11" x14ac:dyDescent="0.3">
      <c r="E3" s="23"/>
    </row>
    <row r="4" spans="1:11" x14ac:dyDescent="0.3">
      <c r="A4" s="96" t="s">
        <v>42</v>
      </c>
      <c r="B4" s="96"/>
      <c r="C4" s="96"/>
      <c r="D4" s="96"/>
      <c r="E4" s="97"/>
      <c r="F4" s="98" t="s">
        <v>38</v>
      </c>
      <c r="G4" s="98"/>
      <c r="H4" s="98"/>
      <c r="I4" s="98"/>
      <c r="J4" s="98"/>
      <c r="K4" s="98"/>
    </row>
    <row r="5" spans="1:11" ht="32.4" customHeight="1" x14ac:dyDescent="0.3">
      <c r="A5" s="99" t="s">
        <v>219</v>
      </c>
      <c r="B5" s="99"/>
      <c r="C5" s="99"/>
      <c r="D5" s="99"/>
      <c r="E5" s="99"/>
      <c r="F5" s="99" t="s">
        <v>259</v>
      </c>
      <c r="G5" s="99"/>
      <c r="H5" s="99"/>
      <c r="I5" s="99"/>
      <c r="J5" s="99"/>
      <c r="K5" s="99"/>
    </row>
    <row r="6" spans="1:11" x14ac:dyDescent="0.3">
      <c r="B6" s="25"/>
      <c r="C6" s="25"/>
      <c r="D6" s="26"/>
      <c r="E6" s="26"/>
      <c r="F6" s="25"/>
      <c r="G6" s="25"/>
      <c r="H6" s="25"/>
      <c r="I6" s="25"/>
      <c r="J6" s="25"/>
      <c r="K6" s="25"/>
    </row>
    <row r="7" spans="1:11" x14ac:dyDescent="0.3">
      <c r="A7" s="24" t="s">
        <v>39</v>
      </c>
      <c r="B7" s="111" t="s">
        <v>41</v>
      </c>
      <c r="C7" s="112"/>
      <c r="D7" s="113"/>
      <c r="E7" s="29" t="s">
        <v>46</v>
      </c>
      <c r="F7" s="112"/>
      <c r="G7" s="112"/>
      <c r="H7" s="113"/>
      <c r="I7" s="112" t="s">
        <v>3</v>
      </c>
      <c r="J7" s="112"/>
      <c r="K7" s="113"/>
    </row>
    <row r="8" spans="1:11" x14ac:dyDescent="0.3">
      <c r="A8" s="27" t="s">
        <v>40</v>
      </c>
      <c r="B8" s="114" t="s">
        <v>220</v>
      </c>
      <c r="C8" s="114"/>
      <c r="D8" s="114"/>
      <c r="E8" s="28" t="s">
        <v>220</v>
      </c>
      <c r="F8" s="115"/>
      <c r="G8" s="115"/>
      <c r="H8" s="115"/>
      <c r="I8" s="115">
        <v>0.2324</v>
      </c>
      <c r="J8" s="115"/>
      <c r="K8" s="115"/>
    </row>
    <row r="9" spans="1:11" x14ac:dyDescent="0.3">
      <c r="I9" s="30"/>
    </row>
    <row r="11" spans="1:11" ht="57.6" x14ac:dyDescent="0.3">
      <c r="A11" s="15" t="s">
        <v>16</v>
      </c>
      <c r="B11" s="15" t="s">
        <v>17</v>
      </c>
      <c r="C11" s="15" t="s">
        <v>18</v>
      </c>
      <c r="D11" s="15" t="s">
        <v>19</v>
      </c>
      <c r="E11" s="15" t="s">
        <v>20</v>
      </c>
      <c r="F11" s="16" t="s">
        <v>21</v>
      </c>
      <c r="G11" s="15" t="s">
        <v>22</v>
      </c>
      <c r="H11" s="15" t="s">
        <v>23</v>
      </c>
      <c r="I11" s="15" t="s">
        <v>24</v>
      </c>
      <c r="J11" s="15" t="s">
        <v>25</v>
      </c>
      <c r="K11" s="15" t="s">
        <v>26</v>
      </c>
    </row>
    <row r="12" spans="1:11" ht="28.8" x14ac:dyDescent="0.3">
      <c r="A12" s="33" t="s">
        <v>218</v>
      </c>
      <c r="B12" s="6" t="s">
        <v>0</v>
      </c>
      <c r="C12" s="7"/>
      <c r="D12" s="8"/>
      <c r="E12" s="9" t="s">
        <v>259</v>
      </c>
      <c r="F12" s="10" t="s">
        <v>2</v>
      </c>
      <c r="G12" s="34">
        <v>0</v>
      </c>
      <c r="H12" s="1"/>
      <c r="I12" s="2" t="s">
        <v>3</v>
      </c>
      <c r="J12" s="34"/>
      <c r="K12" s="35">
        <f>K13+K20+K29+K35+K38+K42+K44+K49+K55+K63+K81</f>
        <v>122874.65058336001</v>
      </c>
    </row>
    <row r="13" spans="1:11" x14ac:dyDescent="0.3">
      <c r="A13" s="33" t="s">
        <v>4</v>
      </c>
      <c r="B13" s="6" t="s">
        <v>5</v>
      </c>
      <c r="C13" s="7"/>
      <c r="D13" s="8"/>
      <c r="E13" s="9" t="s">
        <v>44</v>
      </c>
      <c r="F13" s="10" t="s">
        <v>2</v>
      </c>
      <c r="G13" s="34">
        <v>0</v>
      </c>
      <c r="H13" s="1">
        <v>0</v>
      </c>
      <c r="I13" s="2" t="s">
        <v>3</v>
      </c>
      <c r="J13" s="34"/>
      <c r="K13" s="35">
        <f>SUM(K14:K19)</f>
        <v>4344.9951620399997</v>
      </c>
    </row>
    <row r="14" spans="1:11" ht="72" x14ac:dyDescent="0.3">
      <c r="A14" s="33" t="s">
        <v>6</v>
      </c>
      <c r="B14" s="6" t="s">
        <v>45</v>
      </c>
      <c r="C14" s="7" t="s">
        <v>46</v>
      </c>
      <c r="D14" s="8" t="s">
        <v>47</v>
      </c>
      <c r="E14" s="9" t="s">
        <v>48</v>
      </c>
      <c r="F14" s="10" t="s">
        <v>11</v>
      </c>
      <c r="G14" s="34">
        <v>4</v>
      </c>
      <c r="H14" s="1">
        <v>39.47</v>
      </c>
      <c r="I14" s="2" t="s">
        <v>3</v>
      </c>
      <c r="J14" s="34">
        <f>(H14*$I$8)+H14</f>
        <v>48.642827999999994</v>
      </c>
      <c r="K14" s="35">
        <f>G14*J14</f>
        <v>194.57131199999998</v>
      </c>
    </row>
    <row r="15" spans="1:11" ht="72" x14ac:dyDescent="0.3">
      <c r="A15" s="33" t="s">
        <v>6</v>
      </c>
      <c r="B15" s="6" t="s">
        <v>49</v>
      </c>
      <c r="C15" s="7" t="s">
        <v>46</v>
      </c>
      <c r="D15" s="8" t="s">
        <v>50</v>
      </c>
      <c r="E15" s="9" t="s">
        <v>51</v>
      </c>
      <c r="F15" s="10" t="s">
        <v>12</v>
      </c>
      <c r="G15" s="34">
        <v>31.24</v>
      </c>
      <c r="H15" s="1">
        <v>19.05</v>
      </c>
      <c r="I15" s="2" t="s">
        <v>3</v>
      </c>
      <c r="J15" s="34">
        <f t="shared" ref="J15:J19" si="0">(H15*$I$8)+H15</f>
        <v>23.477220000000003</v>
      </c>
      <c r="K15" s="35">
        <f t="shared" ref="K15:K70" si="1">G15*J15</f>
        <v>733.42835280000008</v>
      </c>
    </row>
    <row r="16" spans="1:11" ht="57.6" x14ac:dyDescent="0.3">
      <c r="A16" s="33" t="s">
        <v>6</v>
      </c>
      <c r="B16" s="6" t="s">
        <v>52</v>
      </c>
      <c r="C16" s="7" t="s">
        <v>46</v>
      </c>
      <c r="D16" s="8" t="s">
        <v>53</v>
      </c>
      <c r="E16" s="9" t="s">
        <v>54</v>
      </c>
      <c r="F16" s="10" t="s">
        <v>55</v>
      </c>
      <c r="G16" s="34">
        <v>2.59</v>
      </c>
      <c r="H16" s="1">
        <v>96.52</v>
      </c>
      <c r="I16" s="2" t="s">
        <v>3</v>
      </c>
      <c r="J16" s="34">
        <f t="shared" si="0"/>
        <v>118.95124799999999</v>
      </c>
      <c r="K16" s="35">
        <f t="shared" si="1"/>
        <v>308.08373231999997</v>
      </c>
    </row>
    <row r="17" spans="1:11" ht="72" x14ac:dyDescent="0.3">
      <c r="A17" s="33" t="s">
        <v>6</v>
      </c>
      <c r="B17" s="6" t="s">
        <v>56</v>
      </c>
      <c r="C17" s="7" t="s">
        <v>46</v>
      </c>
      <c r="D17" s="8" t="s">
        <v>57</v>
      </c>
      <c r="E17" s="9" t="s">
        <v>58</v>
      </c>
      <c r="F17" s="10" t="s">
        <v>12</v>
      </c>
      <c r="G17" s="34">
        <v>75.55</v>
      </c>
      <c r="H17" s="1">
        <v>15.24</v>
      </c>
      <c r="I17" s="2" t="s">
        <v>3</v>
      </c>
      <c r="J17" s="34">
        <f t="shared" si="0"/>
        <v>18.781776000000001</v>
      </c>
      <c r="K17" s="35">
        <f t="shared" si="1"/>
        <v>1418.9631767999999</v>
      </c>
    </row>
    <row r="18" spans="1:11" ht="72" x14ac:dyDescent="0.3">
      <c r="A18" s="33" t="s">
        <v>6</v>
      </c>
      <c r="B18" s="6" t="s">
        <v>59</v>
      </c>
      <c r="C18" s="7" t="s">
        <v>46</v>
      </c>
      <c r="D18" s="8" t="s">
        <v>60</v>
      </c>
      <c r="E18" s="9" t="s">
        <v>61</v>
      </c>
      <c r="F18" s="10" t="s">
        <v>12</v>
      </c>
      <c r="G18" s="34">
        <v>58.91</v>
      </c>
      <c r="H18" s="1">
        <v>16.329999999999998</v>
      </c>
      <c r="I18" s="2" t="s">
        <v>3</v>
      </c>
      <c r="J18" s="34">
        <f t="shared" si="0"/>
        <v>20.125091999999999</v>
      </c>
      <c r="K18" s="35">
        <f t="shared" si="1"/>
        <v>1185.5691697199998</v>
      </c>
    </row>
    <row r="19" spans="1:11" ht="72" x14ac:dyDescent="0.3">
      <c r="A19" s="33" t="s">
        <v>6</v>
      </c>
      <c r="B19" s="6" t="s">
        <v>62</v>
      </c>
      <c r="C19" s="7" t="s">
        <v>46</v>
      </c>
      <c r="D19" s="8" t="s">
        <v>63</v>
      </c>
      <c r="E19" s="9" t="s">
        <v>64</v>
      </c>
      <c r="F19" s="10" t="s">
        <v>12</v>
      </c>
      <c r="G19" s="34">
        <v>23.85</v>
      </c>
      <c r="H19" s="1">
        <v>17.16</v>
      </c>
      <c r="I19" s="2" t="s">
        <v>3</v>
      </c>
      <c r="J19" s="34">
        <f t="shared" si="0"/>
        <v>21.147984000000001</v>
      </c>
      <c r="K19" s="35">
        <f t="shared" si="1"/>
        <v>504.37941840000008</v>
      </c>
    </row>
    <row r="20" spans="1:11" x14ac:dyDescent="0.3">
      <c r="A20" s="33" t="s">
        <v>4</v>
      </c>
      <c r="B20" s="6" t="s">
        <v>7</v>
      </c>
      <c r="C20" s="7"/>
      <c r="D20" s="8"/>
      <c r="E20" s="9" t="s">
        <v>65</v>
      </c>
      <c r="F20" s="10" t="s">
        <v>2</v>
      </c>
      <c r="G20" s="34">
        <v>0</v>
      </c>
      <c r="H20" s="1">
        <v>0</v>
      </c>
      <c r="I20" s="2" t="s">
        <v>3</v>
      </c>
      <c r="J20" s="34">
        <v>0</v>
      </c>
      <c r="K20" s="35">
        <f>SUM(K21:K28)</f>
        <v>5392.9412378400002</v>
      </c>
    </row>
    <row r="21" spans="1:11" ht="43.2" x14ac:dyDescent="0.3">
      <c r="A21" s="33" t="s">
        <v>6</v>
      </c>
      <c r="B21" s="6" t="s">
        <v>66</v>
      </c>
      <c r="C21" s="7" t="s">
        <v>46</v>
      </c>
      <c r="D21" s="8" t="s">
        <v>67</v>
      </c>
      <c r="E21" s="9" t="s">
        <v>68</v>
      </c>
      <c r="F21" s="10" t="s">
        <v>55</v>
      </c>
      <c r="G21" s="34">
        <v>1.08</v>
      </c>
      <c r="H21" s="1">
        <v>63.2</v>
      </c>
      <c r="I21" s="2" t="s">
        <v>3</v>
      </c>
      <c r="J21" s="34">
        <f t="shared" ref="J21:J28" si="2">(H21*$I$8)+H21</f>
        <v>77.887680000000003</v>
      </c>
      <c r="K21" s="35">
        <f t="shared" si="1"/>
        <v>84.11869440000001</v>
      </c>
    </row>
    <row r="22" spans="1:11" ht="57.6" x14ac:dyDescent="0.3">
      <c r="A22" s="33" t="s">
        <v>6</v>
      </c>
      <c r="B22" s="6" t="s">
        <v>69</v>
      </c>
      <c r="C22" s="7" t="s">
        <v>46</v>
      </c>
      <c r="D22" s="8" t="s">
        <v>70</v>
      </c>
      <c r="E22" s="9" t="s">
        <v>71</v>
      </c>
      <c r="F22" s="10" t="s">
        <v>55</v>
      </c>
      <c r="G22" s="34">
        <v>1.25</v>
      </c>
      <c r="H22" s="1">
        <v>205.97</v>
      </c>
      <c r="I22" s="2" t="s">
        <v>3</v>
      </c>
      <c r="J22" s="34">
        <f t="shared" si="2"/>
        <v>253.83742799999999</v>
      </c>
      <c r="K22" s="35">
        <f t="shared" si="1"/>
        <v>317.296785</v>
      </c>
    </row>
    <row r="23" spans="1:11" ht="28.8" x14ac:dyDescent="0.3">
      <c r="A23" s="33" t="s">
        <v>6</v>
      </c>
      <c r="B23" s="6" t="s">
        <v>72</v>
      </c>
      <c r="C23" s="7" t="s">
        <v>46</v>
      </c>
      <c r="D23" s="8" t="s">
        <v>73</v>
      </c>
      <c r="E23" s="9" t="s">
        <v>74</v>
      </c>
      <c r="F23" s="10" t="s">
        <v>75</v>
      </c>
      <c r="G23" s="34">
        <v>90.82</v>
      </c>
      <c r="H23" s="1">
        <v>11.38</v>
      </c>
      <c r="I23" s="2" t="s">
        <v>3</v>
      </c>
      <c r="J23" s="34">
        <f t="shared" si="2"/>
        <v>14.024712000000001</v>
      </c>
      <c r="K23" s="35">
        <f t="shared" si="1"/>
        <v>1273.7243438400001</v>
      </c>
    </row>
    <row r="24" spans="1:11" ht="28.8" x14ac:dyDescent="0.3">
      <c r="A24" s="33" t="s">
        <v>6</v>
      </c>
      <c r="B24" s="6" t="s">
        <v>76</v>
      </c>
      <c r="C24" s="7" t="s">
        <v>46</v>
      </c>
      <c r="D24" s="8" t="s">
        <v>77</v>
      </c>
      <c r="E24" s="9" t="s">
        <v>78</v>
      </c>
      <c r="F24" s="10" t="s">
        <v>75</v>
      </c>
      <c r="G24" s="34">
        <v>5.39</v>
      </c>
      <c r="H24" s="1">
        <v>11.31</v>
      </c>
      <c r="I24" s="2" t="s">
        <v>3</v>
      </c>
      <c r="J24" s="34">
        <f t="shared" si="2"/>
        <v>13.938444</v>
      </c>
      <c r="K24" s="35">
        <f t="shared" si="1"/>
        <v>75.128213160000001</v>
      </c>
    </row>
    <row r="25" spans="1:11" ht="43.2" x14ac:dyDescent="0.3">
      <c r="A25" s="33" t="s">
        <v>6</v>
      </c>
      <c r="B25" s="6" t="s">
        <v>79</v>
      </c>
      <c r="C25" s="7" t="s">
        <v>46</v>
      </c>
      <c r="D25" s="8" t="s">
        <v>80</v>
      </c>
      <c r="E25" s="9" t="s">
        <v>81</v>
      </c>
      <c r="F25" s="10" t="s">
        <v>55</v>
      </c>
      <c r="G25" s="34">
        <v>2.33</v>
      </c>
      <c r="H25" s="1">
        <v>788.32</v>
      </c>
      <c r="I25" s="2" t="s">
        <v>3</v>
      </c>
      <c r="J25" s="34">
        <f t="shared" si="2"/>
        <v>971.52556800000002</v>
      </c>
      <c r="K25" s="35">
        <f t="shared" si="1"/>
        <v>2263.6545734400001</v>
      </c>
    </row>
    <row r="26" spans="1:11" ht="43.2" x14ac:dyDescent="0.3">
      <c r="A26" s="33" t="s">
        <v>6</v>
      </c>
      <c r="B26" s="6" t="s">
        <v>82</v>
      </c>
      <c r="C26" s="7" t="s">
        <v>46</v>
      </c>
      <c r="D26" s="8" t="s">
        <v>83</v>
      </c>
      <c r="E26" s="9" t="s">
        <v>84</v>
      </c>
      <c r="F26" s="10" t="s">
        <v>12</v>
      </c>
      <c r="G26" s="34">
        <v>7.2</v>
      </c>
      <c r="H26" s="1">
        <v>45.16</v>
      </c>
      <c r="I26" s="2" t="s">
        <v>3</v>
      </c>
      <c r="J26" s="34">
        <f t="shared" si="2"/>
        <v>55.655183999999991</v>
      </c>
      <c r="K26" s="35">
        <f t="shared" si="1"/>
        <v>400.71732479999997</v>
      </c>
    </row>
    <row r="27" spans="1:11" ht="28.8" x14ac:dyDescent="0.3">
      <c r="A27" s="33" t="s">
        <v>6</v>
      </c>
      <c r="B27" s="6" t="s">
        <v>85</v>
      </c>
      <c r="C27" s="7" t="s">
        <v>1</v>
      </c>
      <c r="D27" s="8" t="s">
        <v>86</v>
      </c>
      <c r="E27" s="9" t="s">
        <v>87</v>
      </c>
      <c r="F27" s="10" t="s">
        <v>88</v>
      </c>
      <c r="G27" s="34">
        <v>9</v>
      </c>
      <c r="H27" s="1">
        <v>42.28</v>
      </c>
      <c r="I27" s="2" t="s">
        <v>3</v>
      </c>
      <c r="J27" s="34">
        <f t="shared" si="2"/>
        <v>52.105872000000005</v>
      </c>
      <c r="K27" s="35">
        <f t="shared" si="1"/>
        <v>468.95284800000002</v>
      </c>
    </row>
    <row r="28" spans="1:11" ht="28.8" x14ac:dyDescent="0.3">
      <c r="A28" s="33" t="s">
        <v>6</v>
      </c>
      <c r="B28" s="6" t="s">
        <v>89</v>
      </c>
      <c r="C28" s="7" t="s">
        <v>46</v>
      </c>
      <c r="D28" s="8" t="s">
        <v>90</v>
      </c>
      <c r="E28" s="9" t="s">
        <v>91</v>
      </c>
      <c r="F28" s="10" t="s">
        <v>55</v>
      </c>
      <c r="G28" s="34">
        <v>1.8</v>
      </c>
      <c r="H28" s="1">
        <v>229.61</v>
      </c>
      <c r="I28" s="2" t="s">
        <v>3</v>
      </c>
      <c r="J28" s="34">
        <f t="shared" si="2"/>
        <v>282.97136399999999</v>
      </c>
      <c r="K28" s="35">
        <f t="shared" si="1"/>
        <v>509.34845519999999</v>
      </c>
    </row>
    <row r="29" spans="1:11" x14ac:dyDescent="0.3">
      <c r="A29" s="33" t="s">
        <v>4</v>
      </c>
      <c r="B29" s="6" t="s">
        <v>8</v>
      </c>
      <c r="C29" s="7"/>
      <c r="D29" s="8"/>
      <c r="E29" s="9" t="s">
        <v>99</v>
      </c>
      <c r="F29" s="10" t="s">
        <v>2</v>
      </c>
      <c r="G29" s="34">
        <v>0</v>
      </c>
      <c r="H29" s="1">
        <v>0</v>
      </c>
      <c r="I29" s="2" t="s">
        <v>3</v>
      </c>
      <c r="J29" s="34">
        <v>0</v>
      </c>
      <c r="K29" s="35">
        <f>SUM(K30:K34)</f>
        <v>5951.5741084800002</v>
      </c>
    </row>
    <row r="30" spans="1:11" ht="72" x14ac:dyDescent="0.3">
      <c r="A30" s="33" t="s">
        <v>6</v>
      </c>
      <c r="B30" s="6" t="s">
        <v>92</v>
      </c>
      <c r="C30" s="7" t="s">
        <v>46</v>
      </c>
      <c r="D30" s="8" t="s">
        <v>101</v>
      </c>
      <c r="E30" s="9" t="s">
        <v>102</v>
      </c>
      <c r="F30" s="10" t="s">
        <v>12</v>
      </c>
      <c r="G30" s="34">
        <v>15</v>
      </c>
      <c r="H30" s="1">
        <v>103.18</v>
      </c>
      <c r="I30" s="2" t="s">
        <v>3</v>
      </c>
      <c r="J30" s="34">
        <f t="shared" ref="J30:J34" si="3">(H30*$I$8)+H30</f>
        <v>127.15903200000001</v>
      </c>
      <c r="K30" s="35">
        <f t="shared" si="1"/>
        <v>1907.3854800000001</v>
      </c>
    </row>
    <row r="31" spans="1:11" ht="57.6" x14ac:dyDescent="0.3">
      <c r="A31" s="33" t="s">
        <v>6</v>
      </c>
      <c r="B31" s="6" t="s">
        <v>93</v>
      </c>
      <c r="C31" s="7" t="s">
        <v>1</v>
      </c>
      <c r="D31" s="8" t="s">
        <v>104</v>
      </c>
      <c r="E31" s="9" t="s">
        <v>105</v>
      </c>
      <c r="F31" s="10" t="s">
        <v>88</v>
      </c>
      <c r="G31" s="34">
        <v>14</v>
      </c>
      <c r="H31" s="1">
        <v>77.930000000000007</v>
      </c>
      <c r="I31" s="2" t="s">
        <v>3</v>
      </c>
      <c r="J31" s="34">
        <f t="shared" si="3"/>
        <v>96.040932000000012</v>
      </c>
      <c r="K31" s="35">
        <f t="shared" si="1"/>
        <v>1344.5730480000002</v>
      </c>
    </row>
    <row r="32" spans="1:11" ht="43.2" x14ac:dyDescent="0.3">
      <c r="A32" s="33" t="s">
        <v>6</v>
      </c>
      <c r="B32" s="6" t="s">
        <v>94</v>
      </c>
      <c r="C32" s="7" t="s">
        <v>46</v>
      </c>
      <c r="D32" s="8" t="s">
        <v>106</v>
      </c>
      <c r="E32" s="9" t="s">
        <v>107</v>
      </c>
      <c r="F32" s="10" t="s">
        <v>12</v>
      </c>
      <c r="G32" s="34">
        <v>27.44</v>
      </c>
      <c r="H32" s="1">
        <v>13.47</v>
      </c>
      <c r="I32" s="2" t="s">
        <v>3</v>
      </c>
      <c r="J32" s="34">
        <f t="shared" si="3"/>
        <v>16.600428000000001</v>
      </c>
      <c r="K32" s="35">
        <f t="shared" si="1"/>
        <v>455.51574432000007</v>
      </c>
    </row>
    <row r="33" spans="1:11" ht="57.6" x14ac:dyDescent="0.3">
      <c r="A33" s="33" t="s">
        <v>6</v>
      </c>
      <c r="B33" s="6" t="s">
        <v>95</v>
      </c>
      <c r="C33" s="7" t="s">
        <v>1</v>
      </c>
      <c r="D33" s="8" t="s">
        <v>108</v>
      </c>
      <c r="E33" s="9" t="s">
        <v>109</v>
      </c>
      <c r="F33" s="10" t="s">
        <v>88</v>
      </c>
      <c r="G33" s="34">
        <v>27.44</v>
      </c>
      <c r="H33" s="1">
        <v>32.97</v>
      </c>
      <c r="I33" s="2" t="s">
        <v>3</v>
      </c>
      <c r="J33" s="34">
        <f t="shared" si="3"/>
        <v>40.632227999999998</v>
      </c>
      <c r="K33" s="35">
        <f t="shared" si="1"/>
        <v>1114.94833632</v>
      </c>
    </row>
    <row r="34" spans="1:11" ht="57.6" x14ac:dyDescent="0.3">
      <c r="A34" s="33" t="s">
        <v>6</v>
      </c>
      <c r="B34" s="6" t="s">
        <v>96</v>
      </c>
      <c r="C34" s="7" t="s">
        <v>46</v>
      </c>
      <c r="D34" s="8" t="s">
        <v>110</v>
      </c>
      <c r="E34" s="9" t="s">
        <v>111</v>
      </c>
      <c r="F34" s="10" t="s">
        <v>12</v>
      </c>
      <c r="G34" s="34">
        <v>27.44</v>
      </c>
      <c r="H34" s="1">
        <v>33.39</v>
      </c>
      <c r="I34" s="2" t="s">
        <v>3</v>
      </c>
      <c r="J34" s="34">
        <f t="shared" si="3"/>
        <v>41.149836000000001</v>
      </c>
      <c r="K34" s="35">
        <f t="shared" si="1"/>
        <v>1129.15149984</v>
      </c>
    </row>
    <row r="35" spans="1:11" x14ac:dyDescent="0.3">
      <c r="A35" s="33" t="s">
        <v>4</v>
      </c>
      <c r="B35" s="6" t="s">
        <v>9</v>
      </c>
      <c r="C35" s="7"/>
      <c r="D35" s="8"/>
      <c r="E35" s="9" t="s">
        <v>112</v>
      </c>
      <c r="F35" s="10" t="s">
        <v>2</v>
      </c>
      <c r="G35" s="34">
        <v>0</v>
      </c>
      <c r="H35" s="1">
        <v>0</v>
      </c>
      <c r="I35" s="2" t="s">
        <v>3</v>
      </c>
      <c r="J35" s="34">
        <v>0</v>
      </c>
      <c r="K35" s="35">
        <f>SUM(K36:K37)</f>
        <v>3199.06564536</v>
      </c>
    </row>
    <row r="36" spans="1:11" ht="43.2" x14ac:dyDescent="0.3">
      <c r="A36" s="33" t="s">
        <v>6</v>
      </c>
      <c r="B36" s="6" t="s">
        <v>100</v>
      </c>
      <c r="C36" s="7" t="s">
        <v>1</v>
      </c>
      <c r="D36" s="8" t="s">
        <v>114</v>
      </c>
      <c r="E36" s="9" t="s">
        <v>115</v>
      </c>
      <c r="F36" s="10" t="s">
        <v>88</v>
      </c>
      <c r="G36" s="34">
        <v>28.39</v>
      </c>
      <c r="H36" s="1">
        <v>72.02</v>
      </c>
      <c r="I36" s="2" t="s">
        <v>3</v>
      </c>
      <c r="J36" s="34">
        <f t="shared" ref="J36:J37" si="4">(H36*$I$8)+H36</f>
        <v>88.757447999999997</v>
      </c>
      <c r="K36" s="35">
        <f t="shared" si="1"/>
        <v>2519.8239487199999</v>
      </c>
    </row>
    <row r="37" spans="1:11" ht="57.6" x14ac:dyDescent="0.3">
      <c r="A37" s="33" t="s">
        <v>6</v>
      </c>
      <c r="B37" s="6" t="s">
        <v>103</v>
      </c>
      <c r="C37" s="7" t="s">
        <v>46</v>
      </c>
      <c r="D37" s="8" t="s">
        <v>117</v>
      </c>
      <c r="E37" s="9" t="s">
        <v>118</v>
      </c>
      <c r="F37" s="10" t="s">
        <v>14</v>
      </c>
      <c r="G37" s="34">
        <v>31.28</v>
      </c>
      <c r="H37" s="1">
        <v>17.62</v>
      </c>
      <c r="I37" s="2" t="s">
        <v>3</v>
      </c>
      <c r="J37" s="34">
        <f t="shared" si="4"/>
        <v>21.714888000000002</v>
      </c>
      <c r="K37" s="35">
        <f t="shared" si="1"/>
        <v>679.2416966400001</v>
      </c>
    </row>
    <row r="38" spans="1:11" x14ac:dyDescent="0.3">
      <c r="A38" s="33" t="s">
        <v>4</v>
      </c>
      <c r="B38" s="6" t="s">
        <v>10</v>
      </c>
      <c r="C38" s="7"/>
      <c r="D38" s="8"/>
      <c r="E38" s="9" t="s">
        <v>120</v>
      </c>
      <c r="F38" s="10" t="s">
        <v>2</v>
      </c>
      <c r="G38" s="34">
        <v>0</v>
      </c>
      <c r="H38" s="1">
        <v>0</v>
      </c>
      <c r="I38" s="2" t="s">
        <v>3</v>
      </c>
      <c r="J38" s="34">
        <v>0</v>
      </c>
      <c r="K38" s="35">
        <f>SUM(K39:K41)</f>
        <v>24452.860305120001</v>
      </c>
    </row>
    <row r="39" spans="1:11" ht="72" x14ac:dyDescent="0.3">
      <c r="A39" s="33" t="s">
        <v>6</v>
      </c>
      <c r="B39" s="6" t="s">
        <v>113</v>
      </c>
      <c r="C39" s="7" t="s">
        <v>46</v>
      </c>
      <c r="D39" s="8" t="s">
        <v>122</v>
      </c>
      <c r="E39" s="9" t="s">
        <v>123</v>
      </c>
      <c r="F39" s="10" t="s">
        <v>12</v>
      </c>
      <c r="G39" s="34">
        <v>1.68</v>
      </c>
      <c r="H39" s="1">
        <v>406.96</v>
      </c>
      <c r="I39" s="2" t="s">
        <v>3</v>
      </c>
      <c r="J39" s="34">
        <f t="shared" ref="J39:J41" si="5">(H39*$I$8)+H39</f>
        <v>501.53750399999996</v>
      </c>
      <c r="K39" s="35">
        <f t="shared" si="1"/>
        <v>842.58300671999984</v>
      </c>
    </row>
    <row r="40" spans="1:11" ht="72" x14ac:dyDescent="0.3">
      <c r="A40" s="33" t="s">
        <v>6</v>
      </c>
      <c r="B40" s="6" t="s">
        <v>116</v>
      </c>
      <c r="C40" s="7" t="s">
        <v>46</v>
      </c>
      <c r="D40" s="8" t="s">
        <v>124</v>
      </c>
      <c r="E40" s="9" t="s">
        <v>125</v>
      </c>
      <c r="F40" s="10" t="s">
        <v>11</v>
      </c>
      <c r="G40" s="34">
        <v>1</v>
      </c>
      <c r="H40" s="1">
        <v>975.68</v>
      </c>
      <c r="I40" s="2" t="s">
        <v>3</v>
      </c>
      <c r="J40" s="34">
        <f t="shared" si="5"/>
        <v>1202.428032</v>
      </c>
      <c r="K40" s="35">
        <f t="shared" si="1"/>
        <v>1202.428032</v>
      </c>
    </row>
    <row r="41" spans="1:11" ht="28.8" x14ac:dyDescent="0.3">
      <c r="A41" s="33" t="s">
        <v>6</v>
      </c>
      <c r="B41" s="6" t="s">
        <v>221</v>
      </c>
      <c r="C41" s="7" t="s">
        <v>126</v>
      </c>
      <c r="D41" s="8" t="s">
        <v>127</v>
      </c>
      <c r="E41" s="9" t="s">
        <v>128</v>
      </c>
      <c r="F41" s="10" t="s">
        <v>12</v>
      </c>
      <c r="G41" s="34">
        <v>19.079999999999998</v>
      </c>
      <c r="H41" s="1">
        <v>952.95</v>
      </c>
      <c r="I41" s="2" t="s">
        <v>3</v>
      </c>
      <c r="J41" s="34">
        <f t="shared" si="5"/>
        <v>1174.4155800000001</v>
      </c>
      <c r="K41" s="35">
        <f t="shared" si="1"/>
        <v>22407.8492664</v>
      </c>
    </row>
    <row r="42" spans="1:11" x14ac:dyDescent="0.3">
      <c r="A42" s="33" t="s">
        <v>4</v>
      </c>
      <c r="B42" s="6" t="s">
        <v>119</v>
      </c>
      <c r="C42" s="7"/>
      <c r="D42" s="8"/>
      <c r="E42" s="9" t="s">
        <v>130</v>
      </c>
      <c r="F42" s="10" t="s">
        <v>2</v>
      </c>
      <c r="G42" s="34">
        <v>0</v>
      </c>
      <c r="H42" s="1">
        <v>0</v>
      </c>
      <c r="I42" s="2" t="s">
        <v>3</v>
      </c>
      <c r="J42" s="34">
        <v>0</v>
      </c>
      <c r="K42" s="35">
        <f>K43</f>
        <v>1933.3486972799999</v>
      </c>
    </row>
    <row r="43" spans="1:11" ht="72" x14ac:dyDescent="0.3">
      <c r="A43" s="33" t="s">
        <v>6</v>
      </c>
      <c r="B43" s="6" t="s">
        <v>121</v>
      </c>
      <c r="C43" s="7" t="s">
        <v>46</v>
      </c>
      <c r="D43" s="8" t="s">
        <v>132</v>
      </c>
      <c r="E43" s="9" t="s">
        <v>133</v>
      </c>
      <c r="F43" s="10" t="s">
        <v>12</v>
      </c>
      <c r="G43" s="34">
        <v>21.84</v>
      </c>
      <c r="H43" s="1">
        <v>71.83</v>
      </c>
      <c r="I43" s="2" t="s">
        <v>3</v>
      </c>
      <c r="J43" s="34">
        <f>(H43*$I$8)+H43</f>
        <v>88.523291999999998</v>
      </c>
      <c r="K43" s="35">
        <f t="shared" si="1"/>
        <v>1933.3486972799999</v>
      </c>
    </row>
    <row r="44" spans="1:11" x14ac:dyDescent="0.3">
      <c r="A44" s="33" t="s">
        <v>4</v>
      </c>
      <c r="B44" s="6" t="s">
        <v>129</v>
      </c>
      <c r="C44" s="7"/>
      <c r="D44" s="8"/>
      <c r="E44" s="9" t="s">
        <v>135</v>
      </c>
      <c r="F44" s="10" t="s">
        <v>2</v>
      </c>
      <c r="G44" s="34">
        <v>0</v>
      </c>
      <c r="H44" s="1">
        <v>0</v>
      </c>
      <c r="I44" s="2" t="s">
        <v>3</v>
      </c>
      <c r="J44" s="34">
        <v>0</v>
      </c>
      <c r="K44" s="35">
        <f>SUM(K45:K48)</f>
        <v>34913.67164688</v>
      </c>
    </row>
    <row r="45" spans="1:11" ht="57.6" x14ac:dyDescent="0.3">
      <c r="A45" s="33" t="s">
        <v>6</v>
      </c>
      <c r="B45" s="6" t="s">
        <v>131</v>
      </c>
      <c r="C45" s="7" t="s">
        <v>46</v>
      </c>
      <c r="D45" s="8" t="s">
        <v>137</v>
      </c>
      <c r="E45" s="9" t="s">
        <v>138</v>
      </c>
      <c r="F45" s="10" t="s">
        <v>12</v>
      </c>
      <c r="G45" s="34">
        <v>75.430000000000007</v>
      </c>
      <c r="H45" s="1">
        <v>35.1</v>
      </c>
      <c r="I45" s="2" t="s">
        <v>3</v>
      </c>
      <c r="J45" s="34">
        <f t="shared" ref="J45:J48" si="6">(H45*$I$8)+H45</f>
        <v>43.257240000000003</v>
      </c>
      <c r="K45" s="35">
        <f t="shared" si="1"/>
        <v>3262.8936132000003</v>
      </c>
    </row>
    <row r="46" spans="1:11" ht="57.6" x14ac:dyDescent="0.3">
      <c r="A46" s="33" t="s">
        <v>6</v>
      </c>
      <c r="B46" s="6" t="s">
        <v>222</v>
      </c>
      <c r="C46" s="7" t="s">
        <v>1</v>
      </c>
      <c r="D46" s="8" t="s">
        <v>140</v>
      </c>
      <c r="E46" s="9" t="s">
        <v>141</v>
      </c>
      <c r="F46" s="10" t="s">
        <v>88</v>
      </c>
      <c r="G46" s="34">
        <v>75.430000000000007</v>
      </c>
      <c r="H46" s="1">
        <v>84.42</v>
      </c>
      <c r="I46" s="2" t="s">
        <v>3</v>
      </c>
      <c r="J46" s="34">
        <f t="shared" si="6"/>
        <v>104.039208</v>
      </c>
      <c r="K46" s="35">
        <f t="shared" si="1"/>
        <v>7847.6774594400013</v>
      </c>
    </row>
    <row r="47" spans="1:11" ht="28.8" x14ac:dyDescent="0.3">
      <c r="A47" s="33" t="s">
        <v>6</v>
      </c>
      <c r="B47" s="6" t="s">
        <v>223</v>
      </c>
      <c r="C47" s="7" t="s">
        <v>46</v>
      </c>
      <c r="D47" s="8" t="s">
        <v>90</v>
      </c>
      <c r="E47" s="9" t="s">
        <v>91</v>
      </c>
      <c r="F47" s="10" t="s">
        <v>55</v>
      </c>
      <c r="G47" s="34">
        <v>6.76</v>
      </c>
      <c r="H47" s="1">
        <v>229.61</v>
      </c>
      <c r="I47" s="2" t="s">
        <v>3</v>
      </c>
      <c r="J47" s="34">
        <f t="shared" si="6"/>
        <v>282.97136399999999</v>
      </c>
      <c r="K47" s="35">
        <f t="shared" si="1"/>
        <v>1912.8864206399999</v>
      </c>
    </row>
    <row r="48" spans="1:11" ht="72" x14ac:dyDescent="0.3">
      <c r="A48" s="33" t="s">
        <v>6</v>
      </c>
      <c r="B48" s="6" t="s">
        <v>224</v>
      </c>
      <c r="C48" s="7" t="s">
        <v>46</v>
      </c>
      <c r="D48" s="8" t="s">
        <v>144</v>
      </c>
      <c r="E48" s="9" t="s">
        <v>145</v>
      </c>
      <c r="F48" s="10" t="s">
        <v>12</v>
      </c>
      <c r="G48" s="34">
        <v>135.28</v>
      </c>
      <c r="H48" s="1">
        <v>131.30000000000001</v>
      </c>
      <c r="I48" s="2" t="s">
        <v>3</v>
      </c>
      <c r="J48" s="34">
        <f t="shared" si="6"/>
        <v>161.81412</v>
      </c>
      <c r="K48" s="35">
        <f t="shared" si="1"/>
        <v>21890.214153600002</v>
      </c>
    </row>
    <row r="49" spans="1:11" x14ac:dyDescent="0.3">
      <c r="A49" s="33" t="s">
        <v>4</v>
      </c>
      <c r="B49" s="6" t="s">
        <v>134</v>
      </c>
      <c r="C49" s="7"/>
      <c r="D49" s="8"/>
      <c r="E49" s="9" t="s">
        <v>147</v>
      </c>
      <c r="F49" s="10" t="s">
        <v>2</v>
      </c>
      <c r="G49" s="34">
        <v>0</v>
      </c>
      <c r="H49" s="1">
        <v>0</v>
      </c>
      <c r="I49" s="2" t="s">
        <v>3</v>
      </c>
      <c r="J49" s="34">
        <v>0</v>
      </c>
      <c r="K49" s="35">
        <f>SUM(K50:K54)</f>
        <v>19368.391005600002</v>
      </c>
    </row>
    <row r="50" spans="1:11" ht="43.2" x14ac:dyDescent="0.3">
      <c r="A50" s="33" t="s">
        <v>6</v>
      </c>
      <c r="B50" s="6" t="s">
        <v>136</v>
      </c>
      <c r="C50" s="7" t="s">
        <v>46</v>
      </c>
      <c r="D50" s="8" t="s">
        <v>149</v>
      </c>
      <c r="E50" s="9" t="s">
        <v>150</v>
      </c>
      <c r="F50" s="10" t="s">
        <v>12</v>
      </c>
      <c r="G50" s="34">
        <v>509.88</v>
      </c>
      <c r="H50" s="1">
        <v>6.54</v>
      </c>
      <c r="I50" s="2" t="s">
        <v>3</v>
      </c>
      <c r="J50" s="34">
        <f t="shared" ref="J50:J54" si="7">(H50*$I$8)+H50</f>
        <v>8.0598960000000002</v>
      </c>
      <c r="K50" s="35">
        <f t="shared" si="1"/>
        <v>4109.5797724800004</v>
      </c>
    </row>
    <row r="51" spans="1:11" ht="43.2" x14ac:dyDescent="0.3">
      <c r="A51" s="33" t="s">
        <v>6</v>
      </c>
      <c r="B51" s="6" t="s">
        <v>139</v>
      </c>
      <c r="C51" s="7" t="s">
        <v>46</v>
      </c>
      <c r="D51" s="8" t="s">
        <v>152</v>
      </c>
      <c r="E51" s="9" t="s">
        <v>153</v>
      </c>
      <c r="F51" s="10" t="s">
        <v>12</v>
      </c>
      <c r="G51" s="34">
        <v>243.88</v>
      </c>
      <c r="H51" s="1">
        <v>16.399999999999999</v>
      </c>
      <c r="I51" s="2" t="s">
        <v>3</v>
      </c>
      <c r="J51" s="34">
        <f t="shared" si="7"/>
        <v>20.211359999999999</v>
      </c>
      <c r="K51" s="35">
        <f t="shared" si="1"/>
        <v>4929.1464767999996</v>
      </c>
    </row>
    <row r="52" spans="1:11" ht="43.2" x14ac:dyDescent="0.3">
      <c r="A52" s="33" t="s">
        <v>6</v>
      </c>
      <c r="B52" s="6" t="s">
        <v>142</v>
      </c>
      <c r="C52" s="7" t="s">
        <v>46</v>
      </c>
      <c r="D52" s="8" t="s">
        <v>155</v>
      </c>
      <c r="E52" s="9" t="s">
        <v>156</v>
      </c>
      <c r="F52" s="10" t="s">
        <v>12</v>
      </c>
      <c r="G52" s="34">
        <v>509.88</v>
      </c>
      <c r="H52" s="1">
        <v>15.77</v>
      </c>
      <c r="I52" s="2" t="s">
        <v>3</v>
      </c>
      <c r="J52" s="34">
        <f t="shared" si="7"/>
        <v>19.434947999999999</v>
      </c>
      <c r="K52" s="35">
        <f t="shared" si="1"/>
        <v>9909.4912862399997</v>
      </c>
    </row>
    <row r="53" spans="1:11" ht="43.2" x14ac:dyDescent="0.3">
      <c r="A53" s="33" t="s">
        <v>6</v>
      </c>
      <c r="B53" s="6" t="s">
        <v>143</v>
      </c>
      <c r="C53" s="7" t="s">
        <v>46</v>
      </c>
      <c r="D53" s="8" t="s">
        <v>158</v>
      </c>
      <c r="E53" s="9" t="s">
        <v>159</v>
      </c>
      <c r="F53" s="10" t="s">
        <v>12</v>
      </c>
      <c r="G53" s="34">
        <v>3.36</v>
      </c>
      <c r="H53" s="1">
        <v>29.85</v>
      </c>
      <c r="I53" s="2" t="s">
        <v>3</v>
      </c>
      <c r="J53" s="34">
        <f t="shared" si="7"/>
        <v>36.787140000000001</v>
      </c>
      <c r="K53" s="35">
        <f t="shared" si="1"/>
        <v>123.6047904</v>
      </c>
    </row>
    <row r="54" spans="1:11" ht="43.2" x14ac:dyDescent="0.3">
      <c r="A54" s="33" t="s">
        <v>6</v>
      </c>
      <c r="B54" s="6" t="s">
        <v>225</v>
      </c>
      <c r="C54" s="7" t="s">
        <v>46</v>
      </c>
      <c r="D54" s="8" t="s">
        <v>161</v>
      </c>
      <c r="E54" s="9" t="s">
        <v>162</v>
      </c>
      <c r="F54" s="10" t="s">
        <v>12</v>
      </c>
      <c r="G54" s="34">
        <v>6.72</v>
      </c>
      <c r="H54" s="1">
        <v>35.81</v>
      </c>
      <c r="I54" s="2" t="s">
        <v>3</v>
      </c>
      <c r="J54" s="34">
        <f t="shared" si="7"/>
        <v>44.132244</v>
      </c>
      <c r="K54" s="35">
        <f t="shared" si="1"/>
        <v>296.56867968</v>
      </c>
    </row>
    <row r="55" spans="1:11" x14ac:dyDescent="0.3">
      <c r="A55" s="33" t="s">
        <v>4</v>
      </c>
      <c r="B55" s="6" t="s">
        <v>146</v>
      </c>
      <c r="C55" s="7"/>
      <c r="D55" s="8"/>
      <c r="E55" s="9" t="s">
        <v>165</v>
      </c>
      <c r="F55" s="10" t="s">
        <v>2</v>
      </c>
      <c r="G55" s="34">
        <v>0</v>
      </c>
      <c r="H55" s="1">
        <v>0</v>
      </c>
      <c r="I55" s="2" t="s">
        <v>3</v>
      </c>
      <c r="J55" s="34">
        <v>0</v>
      </c>
      <c r="K55" s="35">
        <f>SUM(K56:K62)</f>
        <v>12262.946904</v>
      </c>
    </row>
    <row r="56" spans="1:11" ht="158.4" x14ac:dyDescent="0.3">
      <c r="A56" s="33" t="s">
        <v>6</v>
      </c>
      <c r="B56" s="6" t="s">
        <v>148</v>
      </c>
      <c r="C56" s="7" t="s">
        <v>46</v>
      </c>
      <c r="D56" s="8" t="s">
        <v>166</v>
      </c>
      <c r="E56" s="9" t="s">
        <v>167</v>
      </c>
      <c r="F56" s="10" t="s">
        <v>11</v>
      </c>
      <c r="G56" s="34">
        <v>18</v>
      </c>
      <c r="H56" s="1">
        <v>258.91000000000003</v>
      </c>
      <c r="I56" s="2" t="s">
        <v>3</v>
      </c>
      <c r="J56" s="34">
        <f t="shared" ref="J56:J84" si="8">(H56*$I$8)+H56</f>
        <v>319.08068400000002</v>
      </c>
      <c r="K56" s="35">
        <f t="shared" si="1"/>
        <v>5743.4523120000003</v>
      </c>
    </row>
    <row r="57" spans="1:11" ht="158.4" x14ac:dyDescent="0.3">
      <c r="A57" s="33" t="s">
        <v>6</v>
      </c>
      <c r="B57" s="6" t="s">
        <v>151</v>
      </c>
      <c r="C57" s="7" t="s">
        <v>46</v>
      </c>
      <c r="D57" s="8" t="s">
        <v>168</v>
      </c>
      <c r="E57" s="9" t="s">
        <v>169</v>
      </c>
      <c r="F57" s="10" t="s">
        <v>11</v>
      </c>
      <c r="G57" s="34">
        <v>5</v>
      </c>
      <c r="H57" s="1">
        <v>227.24</v>
      </c>
      <c r="I57" s="2" t="s">
        <v>3</v>
      </c>
      <c r="J57" s="34">
        <f t="shared" si="8"/>
        <v>280.05057600000004</v>
      </c>
      <c r="K57" s="35">
        <f t="shared" si="1"/>
        <v>1400.2528800000002</v>
      </c>
    </row>
    <row r="58" spans="1:11" ht="43.2" x14ac:dyDescent="0.3">
      <c r="A58" s="33" t="s">
        <v>6</v>
      </c>
      <c r="B58" s="6" t="s">
        <v>154</v>
      </c>
      <c r="C58" s="7" t="s">
        <v>46</v>
      </c>
      <c r="D58" s="8" t="s">
        <v>170</v>
      </c>
      <c r="E58" s="9" t="s">
        <v>171</v>
      </c>
      <c r="F58" s="10" t="s">
        <v>14</v>
      </c>
      <c r="G58" s="34">
        <v>38</v>
      </c>
      <c r="H58" s="1">
        <v>3.27</v>
      </c>
      <c r="I58" s="2" t="s">
        <v>3</v>
      </c>
      <c r="J58" s="34">
        <f t="shared" si="8"/>
        <v>4.0299480000000001</v>
      </c>
      <c r="K58" s="35">
        <f t="shared" si="1"/>
        <v>153.138024</v>
      </c>
    </row>
    <row r="59" spans="1:11" ht="57.6" x14ac:dyDescent="0.3">
      <c r="A59" s="33" t="s">
        <v>6</v>
      </c>
      <c r="B59" s="6" t="s">
        <v>157</v>
      </c>
      <c r="C59" s="7" t="s">
        <v>46</v>
      </c>
      <c r="D59" s="8" t="s">
        <v>172</v>
      </c>
      <c r="E59" s="9" t="s">
        <v>173</v>
      </c>
      <c r="F59" s="10" t="s">
        <v>14</v>
      </c>
      <c r="G59" s="34">
        <v>114</v>
      </c>
      <c r="H59" s="1">
        <v>5.81</v>
      </c>
      <c r="I59" s="2" t="s">
        <v>3</v>
      </c>
      <c r="J59" s="34">
        <f t="shared" si="8"/>
        <v>7.1602439999999996</v>
      </c>
      <c r="K59" s="35">
        <f t="shared" si="1"/>
        <v>816.26781599999993</v>
      </c>
    </row>
    <row r="60" spans="1:11" ht="129.6" x14ac:dyDescent="0.3">
      <c r="A60" s="33" t="s">
        <v>6</v>
      </c>
      <c r="B60" s="6" t="s">
        <v>160</v>
      </c>
      <c r="C60" s="7" t="s">
        <v>46</v>
      </c>
      <c r="D60" s="8" t="s">
        <v>174</v>
      </c>
      <c r="E60" s="9" t="s">
        <v>175</v>
      </c>
      <c r="F60" s="10" t="s">
        <v>11</v>
      </c>
      <c r="G60" s="34">
        <v>11</v>
      </c>
      <c r="H60" s="1">
        <v>138.58000000000001</v>
      </c>
      <c r="I60" s="2" t="s">
        <v>3</v>
      </c>
      <c r="J60" s="34">
        <f t="shared" si="8"/>
        <v>170.78599200000002</v>
      </c>
      <c r="K60" s="35">
        <f t="shared" si="1"/>
        <v>1878.6459120000002</v>
      </c>
    </row>
    <row r="61" spans="1:11" ht="72" x14ac:dyDescent="0.3">
      <c r="A61" s="33" t="s">
        <v>6</v>
      </c>
      <c r="B61" s="6" t="s">
        <v>163</v>
      </c>
      <c r="C61" s="7" t="s">
        <v>46</v>
      </c>
      <c r="D61" s="8" t="s">
        <v>176</v>
      </c>
      <c r="E61" s="9" t="s">
        <v>177</v>
      </c>
      <c r="F61" s="10" t="s">
        <v>11</v>
      </c>
      <c r="G61" s="34">
        <v>10</v>
      </c>
      <c r="H61" s="1">
        <v>127.82</v>
      </c>
      <c r="I61" s="2" t="s">
        <v>3</v>
      </c>
      <c r="J61" s="34">
        <f t="shared" si="8"/>
        <v>157.52536799999999</v>
      </c>
      <c r="K61" s="35">
        <f t="shared" si="1"/>
        <v>1575.2536799999998</v>
      </c>
    </row>
    <row r="62" spans="1:11" ht="79.2" customHeight="1" x14ac:dyDescent="0.3">
      <c r="A62" s="33" t="s">
        <v>6</v>
      </c>
      <c r="B62" s="6" t="s">
        <v>226</v>
      </c>
      <c r="C62" s="7" t="s">
        <v>46</v>
      </c>
      <c r="D62" s="8" t="s">
        <v>178</v>
      </c>
      <c r="E62" s="9" t="s">
        <v>179</v>
      </c>
      <c r="F62" s="10" t="s">
        <v>11</v>
      </c>
      <c r="G62" s="34">
        <v>5</v>
      </c>
      <c r="H62" s="1">
        <v>112.94</v>
      </c>
      <c r="I62" s="2" t="s">
        <v>3</v>
      </c>
      <c r="J62" s="34">
        <f t="shared" si="8"/>
        <v>139.18725599999999</v>
      </c>
      <c r="K62" s="35">
        <f t="shared" si="1"/>
        <v>695.9362799999999</v>
      </c>
    </row>
    <row r="63" spans="1:11" x14ac:dyDescent="0.3">
      <c r="A63" s="33" t="s">
        <v>4</v>
      </c>
      <c r="B63" s="6" t="s">
        <v>164</v>
      </c>
      <c r="C63" s="7"/>
      <c r="D63" s="8"/>
      <c r="E63" s="9" t="s">
        <v>181</v>
      </c>
      <c r="F63" s="10" t="s">
        <v>2</v>
      </c>
      <c r="G63" s="34">
        <v>0</v>
      </c>
      <c r="H63" s="1">
        <v>0</v>
      </c>
      <c r="I63" s="2" t="s">
        <v>3</v>
      </c>
      <c r="J63" s="34">
        <f t="shared" si="8"/>
        <v>0</v>
      </c>
      <c r="K63" s="35">
        <f>K64+K71+K77</f>
        <v>9235.7904600000002</v>
      </c>
    </row>
    <row r="64" spans="1:11" x14ac:dyDescent="0.3">
      <c r="A64" s="33" t="s">
        <v>182</v>
      </c>
      <c r="B64" s="6" t="s">
        <v>227</v>
      </c>
      <c r="C64" s="7"/>
      <c r="D64" s="8"/>
      <c r="E64" s="9" t="s">
        <v>183</v>
      </c>
      <c r="F64" s="10" t="s">
        <v>2</v>
      </c>
      <c r="G64" s="34">
        <v>0</v>
      </c>
      <c r="H64" s="1">
        <v>0</v>
      </c>
      <c r="I64" s="2" t="s">
        <v>3</v>
      </c>
      <c r="J64" s="34">
        <f t="shared" si="8"/>
        <v>0</v>
      </c>
      <c r="K64" s="35">
        <f>SUM(K65:K70)</f>
        <v>3377.9221320000001</v>
      </c>
    </row>
    <row r="65" spans="1:11" ht="115.2" x14ac:dyDescent="0.3">
      <c r="A65" s="33" t="s">
        <v>6</v>
      </c>
      <c r="B65" s="6" t="s">
        <v>228</v>
      </c>
      <c r="C65" s="7" t="s">
        <v>46</v>
      </c>
      <c r="D65" s="8" t="s">
        <v>184</v>
      </c>
      <c r="E65" s="9" t="s">
        <v>185</v>
      </c>
      <c r="F65" s="10" t="s">
        <v>11</v>
      </c>
      <c r="G65" s="34">
        <v>1</v>
      </c>
      <c r="H65" s="1">
        <v>145.68</v>
      </c>
      <c r="I65" s="2" t="s">
        <v>3</v>
      </c>
      <c r="J65" s="34">
        <f t="shared" si="8"/>
        <v>179.53603200000001</v>
      </c>
      <c r="K65" s="35">
        <f t="shared" si="1"/>
        <v>179.53603200000001</v>
      </c>
    </row>
    <row r="66" spans="1:11" ht="28.8" x14ac:dyDescent="0.3">
      <c r="A66" s="33" t="s">
        <v>6</v>
      </c>
      <c r="B66" s="6" t="s">
        <v>229</v>
      </c>
      <c r="C66" s="7" t="s">
        <v>46</v>
      </c>
      <c r="D66" s="8" t="s">
        <v>186</v>
      </c>
      <c r="E66" s="9" t="s">
        <v>187</v>
      </c>
      <c r="F66" s="10" t="s">
        <v>11</v>
      </c>
      <c r="G66" s="34">
        <v>2</v>
      </c>
      <c r="H66" s="1">
        <v>27.65</v>
      </c>
      <c r="I66" s="2" t="s">
        <v>3</v>
      </c>
      <c r="J66" s="34">
        <f t="shared" si="8"/>
        <v>34.075859999999999</v>
      </c>
      <c r="K66" s="35">
        <f t="shared" si="1"/>
        <v>68.151719999999997</v>
      </c>
    </row>
    <row r="67" spans="1:11" ht="43.2" x14ac:dyDescent="0.3">
      <c r="A67" s="33" t="s">
        <v>6</v>
      </c>
      <c r="B67" s="6" t="s">
        <v>230</v>
      </c>
      <c r="C67" s="7" t="s">
        <v>1</v>
      </c>
      <c r="D67" s="8" t="s">
        <v>188</v>
      </c>
      <c r="E67" s="9" t="s">
        <v>189</v>
      </c>
      <c r="F67" s="10" t="s">
        <v>13</v>
      </c>
      <c r="G67" s="34">
        <v>1</v>
      </c>
      <c r="H67" s="1">
        <v>373.64</v>
      </c>
      <c r="I67" s="2" t="s">
        <v>3</v>
      </c>
      <c r="J67" s="34">
        <f t="shared" si="8"/>
        <v>460.47393599999998</v>
      </c>
      <c r="K67" s="35">
        <f t="shared" si="1"/>
        <v>460.47393599999998</v>
      </c>
    </row>
    <row r="68" spans="1:11" ht="86.4" x14ac:dyDescent="0.3">
      <c r="A68" s="33" t="s">
        <v>6</v>
      </c>
      <c r="B68" s="6" t="s">
        <v>231</v>
      </c>
      <c r="C68" s="7" t="s">
        <v>46</v>
      </c>
      <c r="D68" s="8" t="s">
        <v>190</v>
      </c>
      <c r="E68" s="9" t="s">
        <v>191</v>
      </c>
      <c r="F68" s="10" t="s">
        <v>11</v>
      </c>
      <c r="G68" s="34">
        <v>1</v>
      </c>
      <c r="H68" s="1">
        <v>401.11</v>
      </c>
      <c r="I68" s="2" t="s">
        <v>3</v>
      </c>
      <c r="J68" s="34">
        <f t="shared" si="8"/>
        <v>494.32796400000001</v>
      </c>
      <c r="K68" s="35">
        <f t="shared" si="1"/>
        <v>494.32796400000001</v>
      </c>
    </row>
    <row r="69" spans="1:11" ht="43.2" x14ac:dyDescent="0.3">
      <c r="A69" s="33" t="s">
        <v>6</v>
      </c>
      <c r="B69" s="6" t="s">
        <v>232</v>
      </c>
      <c r="C69" s="7" t="s">
        <v>1</v>
      </c>
      <c r="D69" s="8" t="s">
        <v>192</v>
      </c>
      <c r="E69" s="9" t="s">
        <v>193</v>
      </c>
      <c r="F69" s="10" t="s">
        <v>15</v>
      </c>
      <c r="G69" s="34">
        <v>30</v>
      </c>
      <c r="H69" s="1">
        <v>35.56</v>
      </c>
      <c r="I69" s="2" t="s">
        <v>3</v>
      </c>
      <c r="J69" s="34">
        <f t="shared" si="8"/>
        <v>43.824144000000004</v>
      </c>
      <c r="K69" s="35">
        <f t="shared" si="1"/>
        <v>1314.72432</v>
      </c>
    </row>
    <row r="70" spans="1:11" ht="43.2" x14ac:dyDescent="0.3">
      <c r="A70" s="33" t="s">
        <v>6</v>
      </c>
      <c r="B70" s="6" t="s">
        <v>233</v>
      </c>
      <c r="C70" s="7" t="s">
        <v>46</v>
      </c>
      <c r="D70" s="8" t="s">
        <v>194</v>
      </c>
      <c r="E70" s="9" t="s">
        <v>195</v>
      </c>
      <c r="F70" s="10" t="s">
        <v>14</v>
      </c>
      <c r="G70" s="34">
        <v>30</v>
      </c>
      <c r="H70" s="1">
        <v>23.28</v>
      </c>
      <c r="I70" s="2" t="s">
        <v>3</v>
      </c>
      <c r="J70" s="34">
        <f t="shared" si="8"/>
        <v>28.690272</v>
      </c>
      <c r="K70" s="35">
        <f t="shared" si="1"/>
        <v>860.70816000000002</v>
      </c>
    </row>
    <row r="71" spans="1:11" x14ac:dyDescent="0.3">
      <c r="A71" s="33" t="s">
        <v>182</v>
      </c>
      <c r="B71" s="6" t="s">
        <v>234</v>
      </c>
      <c r="C71" s="7"/>
      <c r="D71" s="8"/>
      <c r="E71" s="9" t="s">
        <v>196</v>
      </c>
      <c r="F71" s="10" t="s">
        <v>2</v>
      </c>
      <c r="G71" s="34">
        <v>0</v>
      </c>
      <c r="H71" s="1">
        <v>0</v>
      </c>
      <c r="I71" s="2" t="s">
        <v>3</v>
      </c>
      <c r="J71" s="34">
        <f t="shared" si="8"/>
        <v>0</v>
      </c>
      <c r="K71" s="35">
        <f>SUM(K72:K76)</f>
        <v>1533.1795440000001</v>
      </c>
    </row>
    <row r="72" spans="1:11" ht="28.8" x14ac:dyDescent="0.3">
      <c r="A72" s="33" t="s">
        <v>6</v>
      </c>
      <c r="B72" s="6" t="s">
        <v>235</v>
      </c>
      <c r="C72" s="7" t="s">
        <v>97</v>
      </c>
      <c r="D72" s="8" t="s">
        <v>197</v>
      </c>
      <c r="E72" s="9" t="s">
        <v>198</v>
      </c>
      <c r="F72" s="10" t="s">
        <v>98</v>
      </c>
      <c r="G72" s="34">
        <v>1</v>
      </c>
      <c r="H72" s="1">
        <v>458.69</v>
      </c>
      <c r="I72" s="2" t="s">
        <v>3</v>
      </c>
      <c r="J72" s="34">
        <f t="shared" si="8"/>
        <v>565.28955599999995</v>
      </c>
      <c r="K72" s="35">
        <f t="shared" ref="K72:K84" si="9">G72*J72</f>
        <v>565.28955599999995</v>
      </c>
    </row>
    <row r="73" spans="1:11" ht="86.4" x14ac:dyDescent="0.3">
      <c r="A73" s="33" t="s">
        <v>6</v>
      </c>
      <c r="B73" s="6" t="s">
        <v>236</v>
      </c>
      <c r="C73" s="7" t="s">
        <v>46</v>
      </c>
      <c r="D73" s="8" t="s">
        <v>199</v>
      </c>
      <c r="E73" s="9" t="s">
        <v>200</v>
      </c>
      <c r="F73" s="10" t="s">
        <v>11</v>
      </c>
      <c r="G73" s="34">
        <v>1</v>
      </c>
      <c r="H73" s="1">
        <v>175.95</v>
      </c>
      <c r="I73" s="2" t="s">
        <v>3</v>
      </c>
      <c r="J73" s="34">
        <f t="shared" si="8"/>
        <v>216.84078</v>
      </c>
      <c r="K73" s="35">
        <f t="shared" si="9"/>
        <v>216.84078</v>
      </c>
    </row>
    <row r="74" spans="1:11" ht="43.2" x14ac:dyDescent="0.3">
      <c r="A74" s="33" t="s">
        <v>6</v>
      </c>
      <c r="B74" s="6" t="s">
        <v>237</v>
      </c>
      <c r="C74" s="7" t="s">
        <v>46</v>
      </c>
      <c r="D74" s="8" t="s">
        <v>201</v>
      </c>
      <c r="E74" s="9" t="s">
        <v>202</v>
      </c>
      <c r="F74" s="10" t="s">
        <v>14</v>
      </c>
      <c r="G74" s="34">
        <v>20</v>
      </c>
      <c r="H74" s="1">
        <v>21.6</v>
      </c>
      <c r="I74" s="2" t="s">
        <v>3</v>
      </c>
      <c r="J74" s="34">
        <f t="shared" si="8"/>
        <v>26.619840000000003</v>
      </c>
      <c r="K74" s="35">
        <f t="shared" si="9"/>
        <v>532.3968000000001</v>
      </c>
    </row>
    <row r="75" spans="1:11" ht="43.2" x14ac:dyDescent="0.3">
      <c r="A75" s="33" t="s">
        <v>6</v>
      </c>
      <c r="B75" s="6" t="s">
        <v>238</v>
      </c>
      <c r="C75" s="7" t="s">
        <v>46</v>
      </c>
      <c r="D75" s="8" t="s">
        <v>201</v>
      </c>
      <c r="E75" s="9" t="s">
        <v>202</v>
      </c>
      <c r="F75" s="10" t="s">
        <v>14</v>
      </c>
      <c r="G75" s="34">
        <v>2</v>
      </c>
      <c r="H75" s="1">
        <v>21.6</v>
      </c>
      <c r="I75" s="2" t="s">
        <v>3</v>
      </c>
      <c r="J75" s="34">
        <f t="shared" si="8"/>
        <v>26.619840000000003</v>
      </c>
      <c r="K75" s="35">
        <f t="shared" si="9"/>
        <v>53.239680000000007</v>
      </c>
    </row>
    <row r="76" spans="1:11" ht="43.2" x14ac:dyDescent="0.3">
      <c r="A76" s="33" t="s">
        <v>6</v>
      </c>
      <c r="B76" s="6" t="s">
        <v>239</v>
      </c>
      <c r="C76" s="7" t="s">
        <v>1</v>
      </c>
      <c r="D76" s="8" t="s">
        <v>203</v>
      </c>
      <c r="E76" s="9" t="s">
        <v>204</v>
      </c>
      <c r="F76" s="10" t="s">
        <v>13</v>
      </c>
      <c r="G76" s="34">
        <v>1</v>
      </c>
      <c r="H76" s="1">
        <v>134.22</v>
      </c>
      <c r="I76" s="2" t="s">
        <v>3</v>
      </c>
      <c r="J76" s="34">
        <f t="shared" si="8"/>
        <v>165.41272799999999</v>
      </c>
      <c r="K76" s="35">
        <f t="shared" si="9"/>
        <v>165.41272799999999</v>
      </c>
    </row>
    <row r="77" spans="1:11" x14ac:dyDescent="0.3">
      <c r="A77" s="33" t="s">
        <v>182</v>
      </c>
      <c r="B77" s="6" t="s">
        <v>240</v>
      </c>
      <c r="C77" s="7"/>
      <c r="D77" s="8"/>
      <c r="E77" s="9" t="s">
        <v>205</v>
      </c>
      <c r="F77" s="10" t="s">
        <v>2</v>
      </c>
      <c r="G77" s="34">
        <v>0</v>
      </c>
      <c r="H77" s="1">
        <v>0</v>
      </c>
      <c r="I77" s="2" t="s">
        <v>3</v>
      </c>
      <c r="J77" s="34">
        <f t="shared" si="8"/>
        <v>0</v>
      </c>
      <c r="K77" s="35">
        <f>SUM(K78:K80)</f>
        <v>4324.6887840000009</v>
      </c>
    </row>
    <row r="78" spans="1:11" ht="43.2" x14ac:dyDescent="0.3">
      <c r="A78" s="33" t="s">
        <v>6</v>
      </c>
      <c r="B78" s="6" t="s">
        <v>241</v>
      </c>
      <c r="C78" s="7" t="s">
        <v>46</v>
      </c>
      <c r="D78" s="8" t="s">
        <v>206</v>
      </c>
      <c r="E78" s="9" t="s">
        <v>207</v>
      </c>
      <c r="F78" s="10" t="s">
        <v>14</v>
      </c>
      <c r="G78" s="34">
        <v>58</v>
      </c>
      <c r="H78" s="1">
        <v>32.31</v>
      </c>
      <c r="I78" s="2" t="s">
        <v>3</v>
      </c>
      <c r="J78" s="34">
        <f t="shared" si="8"/>
        <v>39.818844000000006</v>
      </c>
      <c r="K78" s="35">
        <f t="shared" si="9"/>
        <v>2309.4929520000005</v>
      </c>
    </row>
    <row r="79" spans="1:11" ht="86.4" x14ac:dyDescent="0.3">
      <c r="A79" s="33" t="s">
        <v>6</v>
      </c>
      <c r="B79" s="6" t="s">
        <v>242</v>
      </c>
      <c r="C79" s="7" t="s">
        <v>46</v>
      </c>
      <c r="D79" s="8" t="s">
        <v>208</v>
      </c>
      <c r="E79" s="9" t="s">
        <v>209</v>
      </c>
      <c r="F79" s="10" t="s">
        <v>11</v>
      </c>
      <c r="G79" s="34">
        <v>3</v>
      </c>
      <c r="H79" s="1">
        <v>494.5</v>
      </c>
      <c r="I79" s="2" t="s">
        <v>3</v>
      </c>
      <c r="J79" s="34">
        <f t="shared" si="8"/>
        <v>609.42179999999996</v>
      </c>
      <c r="K79" s="35">
        <f t="shared" si="9"/>
        <v>1828.2653999999998</v>
      </c>
    </row>
    <row r="80" spans="1:11" ht="43.2" x14ac:dyDescent="0.3">
      <c r="A80" s="33" t="s">
        <v>6</v>
      </c>
      <c r="B80" s="6" t="s">
        <v>243</v>
      </c>
      <c r="C80" s="7" t="s">
        <v>46</v>
      </c>
      <c r="D80" s="8" t="s">
        <v>67</v>
      </c>
      <c r="E80" s="9" t="s">
        <v>68</v>
      </c>
      <c r="F80" s="10" t="s">
        <v>55</v>
      </c>
      <c r="G80" s="34">
        <v>2.4</v>
      </c>
      <c r="H80" s="1">
        <v>63.2</v>
      </c>
      <c r="I80" s="2" t="s">
        <v>3</v>
      </c>
      <c r="J80" s="34">
        <f t="shared" si="8"/>
        <v>77.887680000000003</v>
      </c>
      <c r="K80" s="35">
        <f t="shared" si="9"/>
        <v>186.930432</v>
      </c>
    </row>
    <row r="81" spans="1:11" x14ac:dyDescent="0.3">
      <c r="A81" s="33" t="s">
        <v>4</v>
      </c>
      <c r="B81" s="6" t="s">
        <v>180</v>
      </c>
      <c r="C81" s="7"/>
      <c r="D81" s="8"/>
      <c r="E81" s="9" t="s">
        <v>210</v>
      </c>
      <c r="F81" s="10" t="s">
        <v>2</v>
      </c>
      <c r="G81" s="34">
        <v>0</v>
      </c>
      <c r="H81" s="1">
        <v>0</v>
      </c>
      <c r="I81" s="2" t="s">
        <v>3</v>
      </c>
      <c r="J81" s="34">
        <f t="shared" si="8"/>
        <v>0</v>
      </c>
      <c r="K81" s="35">
        <f>SUM(K82:K84)</f>
        <v>1819.0654107600001</v>
      </c>
    </row>
    <row r="82" spans="1:11" ht="28.8" x14ac:dyDescent="0.3">
      <c r="A82" s="33" t="s">
        <v>6</v>
      </c>
      <c r="B82" s="6" t="s">
        <v>244</v>
      </c>
      <c r="C82" s="7" t="s">
        <v>46</v>
      </c>
      <c r="D82" s="8" t="s">
        <v>211</v>
      </c>
      <c r="E82" s="9" t="s">
        <v>212</v>
      </c>
      <c r="F82" s="10" t="s">
        <v>12</v>
      </c>
      <c r="G82" s="34">
        <v>2.4700000000000002</v>
      </c>
      <c r="H82" s="1">
        <v>348.67</v>
      </c>
      <c r="I82" s="2" t="s">
        <v>3</v>
      </c>
      <c r="J82" s="34">
        <f t="shared" si="8"/>
        <v>429.70090800000003</v>
      </c>
      <c r="K82" s="35">
        <f t="shared" si="9"/>
        <v>1061.3612427600001</v>
      </c>
    </row>
    <row r="83" spans="1:11" ht="28.8" x14ac:dyDescent="0.3">
      <c r="A83" s="33" t="s">
        <v>6</v>
      </c>
      <c r="B83" s="6" t="s">
        <v>245</v>
      </c>
      <c r="C83" s="7" t="s">
        <v>46</v>
      </c>
      <c r="D83" s="8" t="s">
        <v>213</v>
      </c>
      <c r="E83" s="9" t="s">
        <v>214</v>
      </c>
      <c r="F83" s="10" t="s">
        <v>11</v>
      </c>
      <c r="G83" s="34">
        <v>1</v>
      </c>
      <c r="H83" s="1">
        <v>107.65</v>
      </c>
      <c r="I83" s="2" t="s">
        <v>3</v>
      </c>
      <c r="J83" s="34">
        <f t="shared" si="8"/>
        <v>132.66786000000002</v>
      </c>
      <c r="K83" s="35">
        <f t="shared" si="9"/>
        <v>132.66786000000002</v>
      </c>
    </row>
    <row r="84" spans="1:11" ht="100.8" x14ac:dyDescent="0.3">
      <c r="A84" s="33" t="s">
        <v>6</v>
      </c>
      <c r="B84" s="6" t="s">
        <v>246</v>
      </c>
      <c r="C84" s="7" t="s">
        <v>46</v>
      </c>
      <c r="D84" s="8" t="s">
        <v>215</v>
      </c>
      <c r="E84" s="9" t="s">
        <v>216</v>
      </c>
      <c r="F84" s="10" t="s">
        <v>11</v>
      </c>
      <c r="G84" s="34">
        <v>1</v>
      </c>
      <c r="H84" s="1">
        <v>507.17</v>
      </c>
      <c r="I84" s="2" t="s">
        <v>3</v>
      </c>
      <c r="J84" s="34">
        <f t="shared" si="8"/>
        <v>625.03630799999996</v>
      </c>
      <c r="K84" s="35">
        <f t="shared" si="9"/>
        <v>625.03630799999996</v>
      </c>
    </row>
    <row r="85" spans="1:11" x14ac:dyDescent="0.3">
      <c r="A85" s="31"/>
      <c r="B85" s="31"/>
      <c r="C85" s="31"/>
      <c r="D85" s="31"/>
      <c r="E85" s="31"/>
      <c r="F85" s="32"/>
      <c r="G85" s="31"/>
      <c r="H85" s="31"/>
      <c r="I85" s="31"/>
      <c r="J85" s="31"/>
      <c r="K85" s="31"/>
    </row>
    <row r="86" spans="1:11" x14ac:dyDescent="0.3">
      <c r="A86" s="31"/>
      <c r="B86" s="31"/>
      <c r="C86" s="31"/>
      <c r="D86" s="31"/>
      <c r="E86" s="31"/>
      <c r="F86" s="32"/>
      <c r="G86" s="31"/>
      <c r="H86" s="31"/>
      <c r="I86" s="31"/>
      <c r="J86" s="31"/>
      <c r="K86" s="31"/>
    </row>
    <row r="87" spans="1:11" x14ac:dyDescent="0.3">
      <c r="B87" t="s">
        <v>27</v>
      </c>
    </row>
    <row r="88" spans="1:11" x14ac:dyDescent="0.3">
      <c r="B88" s="100"/>
      <c r="C88" s="101"/>
      <c r="D88" s="101"/>
      <c r="E88" s="101"/>
      <c r="F88" s="101"/>
      <c r="G88" s="101"/>
      <c r="H88" s="101"/>
      <c r="I88" s="101"/>
      <c r="J88" s="101"/>
      <c r="K88" s="102"/>
    </row>
    <row r="89" spans="1:11" x14ac:dyDescent="0.3">
      <c r="B89" s="103"/>
      <c r="C89" s="104"/>
      <c r="D89" s="104"/>
      <c r="E89" s="104"/>
      <c r="F89" s="104"/>
      <c r="G89" s="104"/>
      <c r="H89" s="104"/>
      <c r="I89" s="104"/>
      <c r="J89" s="104"/>
      <c r="K89" s="105"/>
    </row>
    <row r="90" spans="1:11" x14ac:dyDescent="0.3">
      <c r="B90" s="11"/>
      <c r="C90" s="11"/>
      <c r="D90" s="11"/>
      <c r="E90" s="11"/>
      <c r="F90" s="11"/>
      <c r="G90" s="11"/>
      <c r="H90" s="11"/>
      <c r="I90" s="11"/>
      <c r="J90" s="11"/>
      <c r="K90" s="11"/>
    </row>
    <row r="91" spans="1:11" x14ac:dyDescent="0.3">
      <c r="B91" s="106" t="s">
        <v>31</v>
      </c>
      <c r="C91" s="107"/>
      <c r="D91" s="107"/>
      <c r="E91" s="107"/>
      <c r="F91" s="107"/>
      <c r="G91" s="107"/>
      <c r="H91" s="107"/>
      <c r="I91" s="107"/>
      <c r="J91" s="107"/>
      <c r="K91" s="108"/>
    </row>
    <row r="92" spans="1:11" x14ac:dyDescent="0.3">
      <c r="B92" s="20"/>
      <c r="C92" s="20"/>
      <c r="D92" s="20"/>
      <c r="E92" s="20"/>
      <c r="F92" s="20"/>
      <c r="G92" s="20"/>
      <c r="H92" s="20"/>
      <c r="I92" s="20"/>
      <c r="J92" s="20"/>
      <c r="K92" s="20"/>
    </row>
    <row r="94" spans="1:11" x14ac:dyDescent="0.3">
      <c r="B94" s="109" t="s">
        <v>32</v>
      </c>
      <c r="C94" s="109"/>
      <c r="D94" s="109"/>
      <c r="F94" s="12"/>
      <c r="G94" s="12"/>
      <c r="H94" s="12"/>
      <c r="I94" s="12"/>
      <c r="J94" s="13"/>
    </row>
    <row r="95" spans="1:11" x14ac:dyDescent="0.3">
      <c r="B95" s="17"/>
      <c r="F95" s="3" t="s">
        <v>28</v>
      </c>
      <c r="G95" s="3"/>
      <c r="H95" s="3"/>
      <c r="I95" s="3"/>
    </row>
    <row r="96" spans="1:11" x14ac:dyDescent="0.3">
      <c r="F96" s="18" t="s">
        <v>29</v>
      </c>
      <c r="G96" t="s">
        <v>217</v>
      </c>
      <c r="I96" s="5"/>
    </row>
    <row r="97" spans="2:9" x14ac:dyDescent="0.3">
      <c r="B97" s="110">
        <f ca="1">TODAY()</f>
        <v>45519</v>
      </c>
      <c r="C97" s="110"/>
      <c r="D97" s="110"/>
      <c r="F97" s="18" t="s">
        <v>34</v>
      </c>
      <c r="G97" s="4" t="s">
        <v>33</v>
      </c>
      <c r="H97" s="5"/>
      <c r="I97" s="5"/>
    </row>
    <row r="98" spans="2:9" x14ac:dyDescent="0.3">
      <c r="B98" s="19" t="s">
        <v>30</v>
      </c>
      <c r="C98" s="14"/>
      <c r="D98" s="14"/>
      <c r="F98" s="18"/>
      <c r="G98" s="4"/>
      <c r="H98" s="5"/>
      <c r="I98" s="5"/>
    </row>
  </sheetData>
  <mergeCells count="16">
    <mergeCell ref="B88:K89"/>
    <mergeCell ref="B91:K91"/>
    <mergeCell ref="B94:D94"/>
    <mergeCell ref="B97:D97"/>
    <mergeCell ref="B7:D7"/>
    <mergeCell ref="F7:H7"/>
    <mergeCell ref="I7:K7"/>
    <mergeCell ref="B8:D8"/>
    <mergeCell ref="F8:H8"/>
    <mergeCell ref="I8:K8"/>
    <mergeCell ref="E1:G1"/>
    <mergeCell ref="E2:G2"/>
    <mergeCell ref="A4:E4"/>
    <mergeCell ref="F4:K4"/>
    <mergeCell ref="A5:E5"/>
    <mergeCell ref="F5:K5"/>
  </mergeCells>
  <conditionalFormatting sqref="F7">
    <cfRule type="expression" dxfId="104" priority="171" stopIfTrue="1">
      <formula>TIPOORCAMENTO="Proposto"</formula>
    </cfRule>
  </conditionalFormatting>
  <conditionalFormatting sqref="I7">
    <cfRule type="expression" dxfId="103" priority="170" stopIfTrue="1">
      <formula>TIPOORCAMENTO="Proposto"</formula>
    </cfRule>
  </conditionalFormatting>
  <conditionalFormatting sqref="A20:B21 J20 J29 J35 A32:B37 A39:B39 J42 A41:B44 A74:B84 J44 A28:B30 J21:K28 E13:E84 K29:K84 A55:B62 J50:J54">
    <cfRule type="expression" dxfId="102" priority="92" stopIfTrue="1">
      <formula>$C13=1</formula>
    </cfRule>
    <cfRule type="expression" dxfId="101" priority="93" stopIfTrue="1">
      <formula>OR($C13=0,$C13=2,$C13=3,$C13=4)</formula>
    </cfRule>
  </conditionalFormatting>
  <conditionalFormatting sqref="H13:I84">
    <cfRule type="expression" dxfId="100" priority="94" stopIfTrue="1">
      <formula>$C13=1</formula>
    </cfRule>
    <cfRule type="expression" dxfId="99" priority="95" stopIfTrue="1">
      <formula>OR($C13=0,$C13=2,$C13=3,$C13=4)</formula>
    </cfRule>
    <cfRule type="expression" dxfId="98" priority="96" stopIfTrue="1">
      <formula>AND(TIPOORCAMENTO="Licitado",$C13&lt;&gt;"L",$C13&lt;&gt;-1)</formula>
    </cfRule>
  </conditionalFormatting>
  <conditionalFormatting sqref="G39 G20:G21 G32:G37 G41:G44 G74:G84 G28:G30 C13:D84 F13:F84 G55:G62">
    <cfRule type="expression" dxfId="97" priority="97" stopIfTrue="1">
      <formula>$C13=1</formula>
    </cfRule>
    <cfRule type="expression" dxfId="96" priority="98" stopIfTrue="1">
      <formula>OR($C13=0,$C13=2,$C13=3,$C13=4)</formula>
    </cfRule>
  </conditionalFormatting>
  <conditionalFormatting sqref="A13:B13 J13:K13">
    <cfRule type="expression" dxfId="95" priority="84" stopIfTrue="1">
      <formula>$C13=1</formula>
    </cfRule>
    <cfRule type="expression" dxfId="94" priority="85" stopIfTrue="1">
      <formula>OR($C13=0,$C13=2,$C13=3,$C13=4)</formula>
    </cfRule>
  </conditionalFormatting>
  <conditionalFormatting sqref="G13">
    <cfRule type="expression" dxfId="93" priority="86" stopIfTrue="1">
      <formula>$C13=1</formula>
    </cfRule>
    <cfRule type="expression" dxfId="92" priority="87" stopIfTrue="1">
      <formula>OR($C13=0,$C13=2,$C13=3,$C13=4)</formula>
    </cfRule>
  </conditionalFormatting>
  <conditionalFormatting sqref="A22:B22">
    <cfRule type="expression" dxfId="91" priority="76" stopIfTrue="1">
      <formula>$C22=1</formula>
    </cfRule>
    <cfRule type="expression" dxfId="90" priority="77" stopIfTrue="1">
      <formula>OR($C22=0,$C22=2,$C22=3,$C22=4)</formula>
    </cfRule>
  </conditionalFormatting>
  <conditionalFormatting sqref="G22">
    <cfRule type="expression" dxfId="89" priority="78" stopIfTrue="1">
      <formula>$C22=1</formula>
    </cfRule>
    <cfRule type="expression" dxfId="88" priority="79" stopIfTrue="1">
      <formula>OR($C22=0,$C22=2,$C22=3,$C22=4)</formula>
    </cfRule>
  </conditionalFormatting>
  <conditionalFormatting sqref="A14:B16 J14:K14 K15:K19">
    <cfRule type="expression" dxfId="87" priority="72" stopIfTrue="1">
      <formula>$C14=1</formula>
    </cfRule>
    <cfRule type="expression" dxfId="86" priority="73" stopIfTrue="1">
      <formula>OR($C14=0,$C14=2,$C14=3,$C14=4)</formula>
    </cfRule>
  </conditionalFormatting>
  <conditionalFormatting sqref="G14:G16">
    <cfRule type="expression" dxfId="85" priority="74" stopIfTrue="1">
      <formula>$C14=1</formula>
    </cfRule>
    <cfRule type="expression" dxfId="84" priority="75" stopIfTrue="1">
      <formula>OR($C14=0,$C14=2,$C14=3,$C14=4)</formula>
    </cfRule>
  </conditionalFormatting>
  <conditionalFormatting sqref="A18:B19">
    <cfRule type="expression" dxfId="83" priority="68" stopIfTrue="1">
      <formula>$C18=1</formula>
    </cfRule>
    <cfRule type="expression" dxfId="82" priority="69" stopIfTrue="1">
      <formula>OR($C18=0,$C18=2,$C18=3,$C18=4)</formula>
    </cfRule>
  </conditionalFormatting>
  <conditionalFormatting sqref="G18:G19">
    <cfRule type="expression" dxfId="81" priority="70" stopIfTrue="1">
      <formula>$C18=1</formula>
    </cfRule>
    <cfRule type="expression" dxfId="80" priority="71" stopIfTrue="1">
      <formula>OR($C18=0,$C18=2,$C18=3,$C18=4)</formula>
    </cfRule>
  </conditionalFormatting>
  <conditionalFormatting sqref="A17:B17">
    <cfRule type="expression" dxfId="79" priority="64" stopIfTrue="1">
      <formula>$C17=1</formula>
    </cfRule>
    <cfRule type="expression" dxfId="78" priority="65" stopIfTrue="1">
      <formula>OR($C17=0,$C17=2,$C17=3,$C17=4)</formula>
    </cfRule>
  </conditionalFormatting>
  <conditionalFormatting sqref="G17">
    <cfRule type="expression" dxfId="77" priority="66" stopIfTrue="1">
      <formula>$C17=1</formula>
    </cfRule>
    <cfRule type="expression" dxfId="76" priority="67" stopIfTrue="1">
      <formula>OR($C17=0,$C17=2,$C17=3,$C17=4)</formula>
    </cfRule>
  </conditionalFormatting>
  <conditionalFormatting sqref="A23:B27">
    <cfRule type="expression" dxfId="75" priority="60" stopIfTrue="1">
      <formula>$C23=1</formula>
    </cfRule>
    <cfRule type="expression" dxfId="74" priority="61" stopIfTrue="1">
      <formula>OR($C23=0,$C23=2,$C23=3,$C23=4)</formula>
    </cfRule>
  </conditionalFormatting>
  <conditionalFormatting sqref="G23:G27">
    <cfRule type="expression" dxfId="73" priority="62" stopIfTrue="1">
      <formula>$C23=1</formula>
    </cfRule>
    <cfRule type="expression" dxfId="72" priority="63" stopIfTrue="1">
      <formula>OR($C23=0,$C23=2,$C23=3,$C23=4)</formula>
    </cfRule>
  </conditionalFormatting>
  <conditionalFormatting sqref="A38:B38 J38">
    <cfRule type="expression" dxfId="71" priority="56" stopIfTrue="1">
      <formula>$C38=1</formula>
    </cfRule>
    <cfRule type="expression" dxfId="70" priority="57" stopIfTrue="1">
      <formula>OR($C38=0,$C38=2,$C38=3,$C38=4)</formula>
    </cfRule>
  </conditionalFormatting>
  <conditionalFormatting sqref="G38">
    <cfRule type="expression" dxfId="69" priority="58" stopIfTrue="1">
      <formula>$C38=1</formula>
    </cfRule>
    <cfRule type="expression" dxfId="68" priority="59" stopIfTrue="1">
      <formula>OR($C38=0,$C38=2,$C38=3,$C38=4)</formula>
    </cfRule>
  </conditionalFormatting>
  <conditionalFormatting sqref="A45:B53 J49">
    <cfRule type="expression" dxfId="67" priority="52" stopIfTrue="1">
      <formula>$C45=1</formula>
    </cfRule>
    <cfRule type="expression" dxfId="66" priority="53" stopIfTrue="1">
      <formula>OR($C45=0,$C45=2,$C45=3,$C45=4)</formula>
    </cfRule>
  </conditionalFormatting>
  <conditionalFormatting sqref="G45:G53">
    <cfRule type="expression" dxfId="65" priority="54" stopIfTrue="1">
      <formula>$C45=1</formula>
    </cfRule>
    <cfRule type="expression" dxfId="64" priority="55" stopIfTrue="1">
      <formula>OR($C45=0,$C45=2,$C45=3,$C45=4)</formula>
    </cfRule>
  </conditionalFormatting>
  <conditionalFormatting sqref="A54:B54">
    <cfRule type="expression" dxfId="63" priority="48" stopIfTrue="1">
      <formula>$C54=1</formula>
    </cfRule>
    <cfRule type="expression" dxfId="62" priority="49" stopIfTrue="1">
      <formula>OR($C54=0,$C54=2,$C54=3,$C54=4)</formula>
    </cfRule>
  </conditionalFormatting>
  <conditionalFormatting sqref="G54">
    <cfRule type="expression" dxfId="61" priority="50" stopIfTrue="1">
      <formula>$C54=1</formula>
    </cfRule>
    <cfRule type="expression" dxfId="60" priority="51" stopIfTrue="1">
      <formula>OR($C54=0,$C54=2,$C54=3,$C54=4)</formula>
    </cfRule>
  </conditionalFormatting>
  <conditionalFormatting sqref="A31:B31">
    <cfRule type="expression" dxfId="59" priority="44" stopIfTrue="1">
      <formula>$C31=1</formula>
    </cfRule>
    <cfRule type="expression" dxfId="58" priority="45" stopIfTrue="1">
      <formula>OR($C31=0,$C31=2,$C31=3,$C31=4)</formula>
    </cfRule>
  </conditionalFormatting>
  <conditionalFormatting sqref="G31">
    <cfRule type="expression" dxfId="57" priority="46" stopIfTrue="1">
      <formula>$C31=1</formula>
    </cfRule>
    <cfRule type="expression" dxfId="56" priority="47" stopIfTrue="1">
      <formula>OR($C31=0,$C31=2,$C31=3,$C31=4)</formula>
    </cfRule>
  </conditionalFormatting>
  <conditionalFormatting sqref="J55">
    <cfRule type="expression" dxfId="55" priority="40" stopIfTrue="1">
      <formula>$C55=1</formula>
    </cfRule>
    <cfRule type="expression" dxfId="54" priority="41" stopIfTrue="1">
      <formula>OR($C55=0,$C55=2,$C55=3,$C55=4)</formula>
    </cfRule>
  </conditionalFormatting>
  <conditionalFormatting sqref="A63:B71">
    <cfRule type="expression" dxfId="53" priority="36" stopIfTrue="1">
      <formula>$C63=1</formula>
    </cfRule>
    <cfRule type="expression" dxfId="52" priority="37" stopIfTrue="1">
      <formula>OR($C63=0,$C63=2,$C63=3,$C63=4)</formula>
    </cfRule>
  </conditionalFormatting>
  <conditionalFormatting sqref="G63:G71">
    <cfRule type="expression" dxfId="51" priority="38" stopIfTrue="1">
      <formula>$C63=1</formula>
    </cfRule>
    <cfRule type="expression" dxfId="50" priority="39" stopIfTrue="1">
      <formula>OR($C63=0,$C63=2,$C63=3,$C63=4)</formula>
    </cfRule>
  </conditionalFormatting>
  <conditionalFormatting sqref="A72:B73">
    <cfRule type="expression" dxfId="49" priority="32" stopIfTrue="1">
      <formula>$C72=1</formula>
    </cfRule>
    <cfRule type="expression" dxfId="48" priority="33" stopIfTrue="1">
      <formula>OR($C72=0,$C72=2,$C72=3,$C72=4)</formula>
    </cfRule>
  </conditionalFormatting>
  <conditionalFormatting sqref="G72:G73">
    <cfRule type="expression" dxfId="47" priority="34" stopIfTrue="1">
      <formula>$C72=1</formula>
    </cfRule>
    <cfRule type="expression" dxfId="46" priority="35" stopIfTrue="1">
      <formula>OR($C72=0,$C72=2,$C72=3,$C72=4)</formula>
    </cfRule>
  </conditionalFormatting>
  <conditionalFormatting sqref="A40:B40">
    <cfRule type="expression" dxfId="45" priority="28" stopIfTrue="1">
      <formula>$C40=1</formula>
    </cfRule>
    <cfRule type="expression" dxfId="44" priority="29" stopIfTrue="1">
      <formula>OR($C40=0,$C40=2,$C40=3,$C40=4)</formula>
    </cfRule>
  </conditionalFormatting>
  <conditionalFormatting sqref="G40">
    <cfRule type="expression" dxfId="43" priority="30" stopIfTrue="1">
      <formula>$C40=1</formula>
    </cfRule>
    <cfRule type="expression" dxfId="42" priority="31" stopIfTrue="1">
      <formula>OR($C40=0,$C40=2,$C40=3,$C40=4)</formula>
    </cfRule>
  </conditionalFormatting>
  <conditionalFormatting sqref="A12:B12 J12:K12 E12">
    <cfRule type="expression" dxfId="41" priority="21" stopIfTrue="1">
      <formula>$C12=1</formula>
    </cfRule>
    <cfRule type="expression" dxfId="40" priority="22" stopIfTrue="1">
      <formula>OR($C12=0,$C12=2,$C12=3,$C12=4)</formula>
    </cfRule>
  </conditionalFormatting>
  <conditionalFormatting sqref="H12:I12">
    <cfRule type="expression" dxfId="39" priority="23" stopIfTrue="1">
      <formula>$C12=1</formula>
    </cfRule>
    <cfRule type="expression" dxfId="38" priority="24" stopIfTrue="1">
      <formula>OR($C12=0,$C12=2,$C12=3,$C12=4)</formula>
    </cfRule>
    <cfRule type="expression" dxfId="37" priority="25" stopIfTrue="1">
      <formula>AND(TIPOORCAMENTO="Licitado",$C12&lt;&gt;"L",$C12&lt;&gt;-1)</formula>
    </cfRule>
  </conditionalFormatting>
  <conditionalFormatting sqref="C12:D12 F12:G12">
    <cfRule type="expression" dxfId="36" priority="26" stopIfTrue="1">
      <formula>$C12=1</formula>
    </cfRule>
    <cfRule type="expression" dxfId="35" priority="27" stopIfTrue="1">
      <formula>OR($C12=0,$C12=2,$C12=3,$C12=4)</formula>
    </cfRule>
  </conditionalFormatting>
  <conditionalFormatting sqref="J15:J19">
    <cfRule type="expression" dxfId="34" priority="19" stopIfTrue="1">
      <formula>$C15=1</formula>
    </cfRule>
    <cfRule type="expression" dxfId="33" priority="20" stopIfTrue="1">
      <formula>OR($C15=0,$C15=2,$C15=3,$C15=4)</formula>
    </cfRule>
  </conditionalFormatting>
  <conditionalFormatting sqref="J30:J34">
    <cfRule type="expression" dxfId="32" priority="15" stopIfTrue="1">
      <formula>$C30=1</formula>
    </cfRule>
    <cfRule type="expression" dxfId="31" priority="16" stopIfTrue="1">
      <formula>OR($C30=0,$C30=2,$C30=3,$C30=4)</formula>
    </cfRule>
  </conditionalFormatting>
  <conditionalFormatting sqref="J36:J37">
    <cfRule type="expression" dxfId="30" priority="13" stopIfTrue="1">
      <formula>$C36=1</formula>
    </cfRule>
    <cfRule type="expression" dxfId="29" priority="14" stopIfTrue="1">
      <formula>OR($C36=0,$C36=2,$C36=3,$C36=4)</formula>
    </cfRule>
  </conditionalFormatting>
  <conditionalFormatting sqref="J39:J41">
    <cfRule type="expression" dxfId="28" priority="11" stopIfTrue="1">
      <formula>$C39=1</formula>
    </cfRule>
    <cfRule type="expression" dxfId="27" priority="12" stopIfTrue="1">
      <formula>OR($C39=0,$C39=2,$C39=3,$C39=4)</formula>
    </cfRule>
  </conditionalFormatting>
  <conditionalFormatting sqref="J43">
    <cfRule type="expression" dxfId="26" priority="9" stopIfTrue="1">
      <formula>$C43=1</formula>
    </cfRule>
    <cfRule type="expression" dxfId="25" priority="10" stopIfTrue="1">
      <formula>OR($C43=0,$C43=2,$C43=3,$C43=4)</formula>
    </cfRule>
  </conditionalFormatting>
  <conditionalFormatting sqref="J45:J48">
    <cfRule type="expression" dxfId="24" priority="7" stopIfTrue="1">
      <formula>$C45=1</formula>
    </cfRule>
    <cfRule type="expression" dxfId="23" priority="8" stopIfTrue="1">
      <formula>OR($C45=0,$C45=2,$C45=3,$C45=4)</formula>
    </cfRule>
  </conditionalFormatting>
  <conditionalFormatting sqref="J56:J84">
    <cfRule type="expression" dxfId="22" priority="3" stopIfTrue="1">
      <formula>$C56=1</formula>
    </cfRule>
    <cfRule type="expression" dxfId="21" priority="4" stopIfTrue="1">
      <formula>OR($C56=0,$C56=2,$C56=3,$C56=4)</formula>
    </cfRule>
  </conditionalFormatting>
  <conditionalFormatting sqref="K20">
    <cfRule type="expression" dxfId="20" priority="1" stopIfTrue="1">
      <formula>$C20=1</formula>
    </cfRule>
    <cfRule type="expression" dxfId="19" priority="2" stopIfTrue="1">
      <formula>OR($C20=0,$C20=2,$C20=3,$C20=4)</formula>
    </cfRule>
  </conditionalFormatting>
  <dataValidations disablePrompts="1" count="5">
    <dataValidation allowBlank="1" showInputMessage="1" showErrorMessage="1" prompt="Para Orçamento Proposto, o Preço Unitário é resultado do produto do Custo Unitário pelo BDI._x000a_Para Orçamento Licitado, deve ser preenchido na Coluna AL." sqref="J13:J84" xr:uid="{00000000-0002-0000-0000-000000000000}"/>
    <dataValidation allowBlank="1" showInputMessage="1" showErrorMessage="1" prompt="A entrada de quantidades é feita na coluna AJ se acompanhamento por BM, ou na aba &quot;Memória de Cálculo/PLQ&quot; se acompanhamento por PLE." sqref="G13:G84" xr:uid="{00000000-0002-0000-0000-000001000000}"/>
    <dataValidation type="list" errorStyle="warning" allowBlank="1" showErrorMessage="1" errorTitle="Aviso BDI" error="Selecione um dos 3 BDI da lista._x000a__x000a_Caso tenha mais de 3 BDI nesta Planilha Orçamentária digite apenas valor percentual." sqref="I13:I84" xr:uid="{00000000-0002-0000-0000-000002000000}">
      <mc:AlternateContent xmlns:x12ac="http://schemas.microsoft.com/office/spreadsheetml/2011/1/ac" xmlns:mc="http://schemas.openxmlformats.org/markup-compatibility/2006">
        <mc:Choice Requires="x12ac">
          <x12ac:list>BDI 1,BDI 2,BDI 3,"0,00%"</x12ac:list>
        </mc:Choice>
        <mc:Fallback>
          <formula1>"BDI 1,BDI 2,BDI 3,0,00%"</formula1>
        </mc:Fallback>
      </mc:AlternateContent>
      <formula2>0</formula2>
    </dataValidation>
    <dataValidation type="list" allowBlank="1" sqref="C13:C84" xr:uid="{00000000-0002-0000-0000-000003000000}">
      <formula1>"SINAPI,SINAPI-I,SICRO,Composição,Cotação"</formula1>
      <formula2>0</formula2>
    </dataValidation>
    <dataValidation type="decimal" operator="greaterThan" allowBlank="1" showErrorMessage="1" error="Apenas números decimais maiores que zero." sqref="H13:H84" xr:uid="{00000000-0002-0000-0000-000004000000}">
      <formula1>0</formula1>
      <formula2>0</formula2>
    </dataValidation>
  </dataValidations>
  <pageMargins left="0.70866141732283472" right="0.70866141732283472" top="0.59055118110236227" bottom="0.59055118110236227" header="0.31496062992125984" footer="0.31496062992125984"/>
  <pageSetup paperSize="9" scale="82" fitToHeight="0" orientation="landscape" r:id="rId1"/>
  <headerFooter>
    <oddFoote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3:J54"/>
  <sheetViews>
    <sheetView workbookViewId="0">
      <selection activeCell="O11" sqref="O11"/>
    </sheetView>
  </sheetViews>
  <sheetFormatPr defaultColWidth="8.88671875" defaultRowHeight="14.4" x14ac:dyDescent="0.3"/>
  <cols>
    <col min="1" max="4" width="8.88671875" style="40"/>
    <col min="5" max="5" width="28.5546875" style="40" customWidth="1"/>
    <col min="6" max="6" width="17.109375" style="40" customWidth="1"/>
    <col min="7" max="7" width="13.6640625" style="40" customWidth="1"/>
    <col min="8" max="8" width="17.6640625" style="40" customWidth="1"/>
    <col min="9" max="9" width="20.5546875" style="40" customWidth="1"/>
    <col min="10" max="10" width="19" style="40" customWidth="1"/>
    <col min="11" max="16384" width="8.88671875" style="40"/>
  </cols>
  <sheetData>
    <row r="3" spans="2:10" ht="15.6" x14ac:dyDescent="0.3">
      <c r="B3"/>
      <c r="C3"/>
      <c r="D3"/>
      <c r="E3"/>
      <c r="F3" s="94" t="s">
        <v>258</v>
      </c>
      <c r="G3" s="94"/>
      <c r="H3" s="94"/>
      <c r="I3"/>
      <c r="J3"/>
    </row>
    <row r="4" spans="2:10" ht="15" x14ac:dyDescent="0.3">
      <c r="B4"/>
      <c r="C4"/>
      <c r="D4"/>
      <c r="E4"/>
      <c r="F4" s="95" t="s">
        <v>43</v>
      </c>
      <c r="G4" s="95"/>
      <c r="H4" s="95"/>
      <c r="I4"/>
      <c r="J4"/>
    </row>
    <row r="5" spans="2:10" x14ac:dyDescent="0.3">
      <c r="B5"/>
      <c r="C5"/>
      <c r="D5"/>
      <c r="E5"/>
      <c r="F5" s="23"/>
      <c r="G5"/>
      <c r="H5"/>
      <c r="I5"/>
      <c r="J5"/>
    </row>
    <row r="6" spans="2:10" x14ac:dyDescent="0.3">
      <c r="B6" s="96" t="s">
        <v>42</v>
      </c>
      <c r="C6" s="96"/>
      <c r="D6" s="96"/>
      <c r="E6" s="96"/>
      <c r="F6" s="97"/>
      <c r="G6" s="98" t="s">
        <v>38</v>
      </c>
      <c r="H6" s="98"/>
      <c r="I6" s="98"/>
      <c r="J6" s="116"/>
    </row>
    <row r="7" spans="2:10" ht="37.200000000000003" customHeight="1" x14ac:dyDescent="0.3">
      <c r="B7" s="99" t="s">
        <v>219</v>
      </c>
      <c r="C7" s="99"/>
      <c r="D7" s="99"/>
      <c r="E7" s="99"/>
      <c r="F7" s="99"/>
      <c r="G7" s="99" t="s">
        <v>259</v>
      </c>
      <c r="H7" s="99"/>
      <c r="I7" s="99"/>
      <c r="J7" s="99"/>
    </row>
    <row r="8" spans="2:10" x14ac:dyDescent="0.3">
      <c r="B8"/>
      <c r="C8" s="25"/>
      <c r="D8" s="25"/>
      <c r="E8" s="26"/>
      <c r="F8" s="26"/>
      <c r="G8" s="25"/>
      <c r="H8" s="25"/>
      <c r="I8" s="25"/>
      <c r="J8" s="25"/>
    </row>
    <row r="9" spans="2:10" x14ac:dyDescent="0.3">
      <c r="B9" s="24" t="s">
        <v>39</v>
      </c>
      <c r="C9" s="111" t="s">
        <v>41</v>
      </c>
      <c r="D9" s="112"/>
      <c r="E9" s="113"/>
      <c r="F9" s="29" t="s">
        <v>46</v>
      </c>
      <c r="G9" s="112"/>
      <c r="H9" s="112"/>
      <c r="I9" s="113"/>
      <c r="J9" s="80" t="s">
        <v>3</v>
      </c>
    </row>
    <row r="10" spans="2:10" x14ac:dyDescent="0.3">
      <c r="B10" s="27" t="s">
        <v>40</v>
      </c>
      <c r="C10" s="114" t="s">
        <v>220</v>
      </c>
      <c r="D10" s="114"/>
      <c r="E10" s="114"/>
      <c r="F10" s="28" t="s">
        <v>220</v>
      </c>
      <c r="G10" s="115"/>
      <c r="H10" s="115"/>
      <c r="I10" s="115"/>
      <c r="J10" s="81">
        <v>0.2324</v>
      </c>
    </row>
    <row r="13" spans="2:10" ht="15" customHeight="1" x14ac:dyDescent="0.3">
      <c r="B13" s="125" t="s">
        <v>17</v>
      </c>
      <c r="C13" s="127" t="s">
        <v>20</v>
      </c>
      <c r="D13" s="41"/>
      <c r="E13" s="41"/>
      <c r="F13" s="129" t="s">
        <v>249</v>
      </c>
      <c r="G13" s="121" t="s">
        <v>250</v>
      </c>
      <c r="H13" s="42">
        <v>1</v>
      </c>
      <c r="I13" s="42">
        <v>2</v>
      </c>
      <c r="J13" s="82">
        <v>3</v>
      </c>
    </row>
    <row r="14" spans="2:10" x14ac:dyDescent="0.3">
      <c r="B14" s="126"/>
      <c r="C14" s="128"/>
      <c r="D14" s="43"/>
      <c r="E14" s="43"/>
      <c r="F14" s="130"/>
      <c r="G14" s="122"/>
      <c r="H14" s="44">
        <v>45536</v>
      </c>
      <c r="I14" s="44">
        <v>45566</v>
      </c>
      <c r="J14" s="83">
        <v>45597</v>
      </c>
    </row>
    <row r="15" spans="2:10" ht="29.4" customHeight="1" x14ac:dyDescent="0.3">
      <c r="B15" s="45" t="s">
        <v>0</v>
      </c>
      <c r="C15" s="124" t="s">
        <v>247</v>
      </c>
      <c r="D15" s="124"/>
      <c r="E15" s="124"/>
      <c r="F15" s="46">
        <f>ORÇAMENTO!K12</f>
        <v>122874.65058336001</v>
      </c>
      <c r="G15" s="47" t="s">
        <v>251</v>
      </c>
      <c r="H15" s="48">
        <f>H41</f>
        <v>0.30041168385159867</v>
      </c>
      <c r="I15" s="49">
        <f>I41</f>
        <v>0.36312010492336905</v>
      </c>
      <c r="J15" s="84">
        <f>J41</f>
        <v>0.33646821122503218</v>
      </c>
    </row>
    <row r="16" spans="2:10" x14ac:dyDescent="0.3">
      <c r="B16" s="85"/>
      <c r="C16" s="50" t="s">
        <v>248</v>
      </c>
      <c r="D16" s="50"/>
      <c r="E16" s="50"/>
      <c r="F16" s="51"/>
      <c r="G16" s="52"/>
      <c r="H16" s="53"/>
      <c r="I16" s="54"/>
      <c r="J16" s="86"/>
    </row>
    <row r="17" spans="2:10" x14ac:dyDescent="0.3">
      <c r="B17" s="45" t="s">
        <v>5</v>
      </c>
      <c r="C17" s="55" t="s">
        <v>44</v>
      </c>
      <c r="D17" s="55"/>
      <c r="E17" s="55"/>
      <c r="F17" s="46">
        <f>ORÇAMENTO!K13</f>
        <v>4344.9951620399997</v>
      </c>
      <c r="G17" s="47" t="s">
        <v>251</v>
      </c>
      <c r="H17" s="48">
        <f>H18</f>
        <v>1</v>
      </c>
      <c r="I17" s="49">
        <f>I18</f>
        <v>0</v>
      </c>
      <c r="J17" s="84">
        <f>J18</f>
        <v>0</v>
      </c>
    </row>
    <row r="18" spans="2:10" x14ac:dyDescent="0.3">
      <c r="B18" s="85"/>
      <c r="C18" s="50" t="s">
        <v>248</v>
      </c>
      <c r="D18" s="50"/>
      <c r="E18" s="50"/>
      <c r="F18" s="51"/>
      <c r="G18" s="52"/>
      <c r="H18" s="53">
        <v>1</v>
      </c>
      <c r="I18" s="54"/>
      <c r="J18" s="86"/>
    </row>
    <row r="19" spans="2:10" x14ac:dyDescent="0.3">
      <c r="B19" s="45" t="s">
        <v>7</v>
      </c>
      <c r="C19" s="55" t="s">
        <v>65</v>
      </c>
      <c r="D19" s="55"/>
      <c r="E19" s="55"/>
      <c r="F19" s="46">
        <f>ORÇAMENTO!K20</f>
        <v>5392.9412378400002</v>
      </c>
      <c r="G19" s="47" t="s">
        <v>251</v>
      </c>
      <c r="H19" s="48">
        <f>H20</f>
        <v>1</v>
      </c>
      <c r="I19" s="49">
        <f>I20</f>
        <v>0</v>
      </c>
      <c r="J19" s="84">
        <f>J20</f>
        <v>0</v>
      </c>
    </row>
    <row r="20" spans="2:10" x14ac:dyDescent="0.3">
      <c r="B20" s="85"/>
      <c r="C20" s="50" t="s">
        <v>248</v>
      </c>
      <c r="D20" s="50"/>
      <c r="E20" s="50"/>
      <c r="F20" s="51"/>
      <c r="G20" s="52"/>
      <c r="H20" s="53">
        <v>1</v>
      </c>
      <c r="I20" s="54"/>
      <c r="J20" s="86"/>
    </row>
    <row r="21" spans="2:10" x14ac:dyDescent="0.3">
      <c r="B21" s="45" t="s">
        <v>8</v>
      </c>
      <c r="C21" s="55" t="s">
        <v>99</v>
      </c>
      <c r="D21" s="55"/>
      <c r="E21" s="55"/>
      <c r="F21" s="46">
        <f>ORÇAMENTO!K29</f>
        <v>5951.5741084800002</v>
      </c>
      <c r="G21" s="47" t="s">
        <v>251</v>
      </c>
      <c r="H21" s="48">
        <f>H22</f>
        <v>1</v>
      </c>
      <c r="I21" s="49">
        <f>I22</f>
        <v>0</v>
      </c>
      <c r="J21" s="84">
        <f>J22</f>
        <v>0</v>
      </c>
    </row>
    <row r="22" spans="2:10" x14ac:dyDescent="0.3">
      <c r="B22" s="85"/>
      <c r="C22" s="50" t="s">
        <v>248</v>
      </c>
      <c r="D22" s="50"/>
      <c r="E22" s="50"/>
      <c r="F22" s="51"/>
      <c r="G22" s="52"/>
      <c r="H22" s="53">
        <v>1</v>
      </c>
      <c r="I22" s="54"/>
      <c r="J22" s="86"/>
    </row>
    <row r="23" spans="2:10" x14ac:dyDescent="0.3">
      <c r="B23" s="45" t="s">
        <v>9</v>
      </c>
      <c r="C23" s="55" t="s">
        <v>112</v>
      </c>
      <c r="D23" s="55"/>
      <c r="E23" s="55"/>
      <c r="F23" s="46">
        <f>ORÇAMENTO!K35</f>
        <v>3199.06564536</v>
      </c>
      <c r="G23" s="47" t="s">
        <v>251</v>
      </c>
      <c r="H23" s="48">
        <f>H24</f>
        <v>0</v>
      </c>
      <c r="I23" s="49">
        <f>I24</f>
        <v>0.5</v>
      </c>
      <c r="J23" s="84">
        <f>J24</f>
        <v>0.5</v>
      </c>
    </row>
    <row r="24" spans="2:10" x14ac:dyDescent="0.3">
      <c r="B24" s="85"/>
      <c r="C24" s="50" t="s">
        <v>248</v>
      </c>
      <c r="D24" s="50"/>
      <c r="E24" s="50"/>
      <c r="F24" s="51"/>
      <c r="G24" s="52"/>
      <c r="H24" s="53"/>
      <c r="I24" s="54">
        <v>0.5</v>
      </c>
      <c r="J24" s="86">
        <v>0.5</v>
      </c>
    </row>
    <row r="25" spans="2:10" x14ac:dyDescent="0.3">
      <c r="B25" s="45" t="s">
        <v>10</v>
      </c>
      <c r="C25" s="55" t="s">
        <v>120</v>
      </c>
      <c r="D25" s="55"/>
      <c r="E25" s="55"/>
      <c r="F25" s="46">
        <f>ORÇAMENTO!K38</f>
        <v>24452.860305120001</v>
      </c>
      <c r="G25" s="47" t="s">
        <v>251</v>
      </c>
      <c r="H25" s="48">
        <f>H26</f>
        <v>0</v>
      </c>
      <c r="I25" s="49">
        <f>I26</f>
        <v>0.5</v>
      </c>
      <c r="J25" s="84">
        <f>J26</f>
        <v>0.5</v>
      </c>
    </row>
    <row r="26" spans="2:10" x14ac:dyDescent="0.3">
      <c r="B26" s="85"/>
      <c r="C26" s="50" t="s">
        <v>248</v>
      </c>
      <c r="D26" s="50"/>
      <c r="E26" s="50"/>
      <c r="F26" s="51"/>
      <c r="G26" s="52"/>
      <c r="H26" s="53"/>
      <c r="I26" s="54">
        <v>0.5</v>
      </c>
      <c r="J26" s="86">
        <v>0.5</v>
      </c>
    </row>
    <row r="27" spans="2:10" x14ac:dyDescent="0.3">
      <c r="B27" s="45" t="s">
        <v>119</v>
      </c>
      <c r="C27" s="55" t="s">
        <v>130</v>
      </c>
      <c r="D27" s="55"/>
      <c r="E27" s="55"/>
      <c r="F27" s="46">
        <f>ORÇAMENTO!K42</f>
        <v>1933.3486972799999</v>
      </c>
      <c r="G27" s="47" t="s">
        <v>251</v>
      </c>
      <c r="H27" s="48">
        <f>H28</f>
        <v>0</v>
      </c>
      <c r="I27" s="49">
        <f>I28</f>
        <v>1</v>
      </c>
      <c r="J27" s="84">
        <f>J28</f>
        <v>0</v>
      </c>
    </row>
    <row r="28" spans="2:10" x14ac:dyDescent="0.3">
      <c r="B28" s="85"/>
      <c r="C28" s="50" t="s">
        <v>248</v>
      </c>
      <c r="D28" s="50"/>
      <c r="E28" s="50"/>
      <c r="F28" s="51"/>
      <c r="G28" s="52"/>
      <c r="H28" s="53"/>
      <c r="I28" s="54">
        <v>1</v>
      </c>
      <c r="J28" s="86"/>
    </row>
    <row r="29" spans="2:10" x14ac:dyDescent="0.3">
      <c r="B29" s="45" t="s">
        <v>129</v>
      </c>
      <c r="C29" s="55" t="s">
        <v>135</v>
      </c>
      <c r="D29" s="55"/>
      <c r="E29" s="55"/>
      <c r="F29" s="46">
        <f>ORÇAMENTO!K44</f>
        <v>34913.67164688</v>
      </c>
      <c r="G29" s="47" t="s">
        <v>251</v>
      </c>
      <c r="H29" s="48">
        <f>H30</f>
        <v>0.3</v>
      </c>
      <c r="I29" s="49">
        <f>I30</f>
        <v>0.4</v>
      </c>
      <c r="J29" s="84">
        <f>J30</f>
        <v>0.3</v>
      </c>
    </row>
    <row r="30" spans="2:10" x14ac:dyDescent="0.3">
      <c r="B30" s="85"/>
      <c r="C30" s="50" t="s">
        <v>248</v>
      </c>
      <c r="D30" s="50"/>
      <c r="E30" s="50"/>
      <c r="F30" s="51"/>
      <c r="G30" s="52"/>
      <c r="H30" s="53">
        <v>0.3</v>
      </c>
      <c r="I30" s="54">
        <v>0.4</v>
      </c>
      <c r="J30" s="86">
        <v>0.3</v>
      </c>
    </row>
    <row r="31" spans="2:10" x14ac:dyDescent="0.3">
      <c r="B31" s="45" t="s">
        <v>134</v>
      </c>
      <c r="C31" s="55" t="s">
        <v>147</v>
      </c>
      <c r="D31" s="55"/>
      <c r="E31" s="55"/>
      <c r="F31" s="46">
        <f>ORÇAMENTO!K49</f>
        <v>19368.391005600002</v>
      </c>
      <c r="G31" s="47" t="s">
        <v>251</v>
      </c>
      <c r="H31" s="48">
        <f>H32</f>
        <v>0</v>
      </c>
      <c r="I31" s="49">
        <f>I32</f>
        <v>0.5</v>
      </c>
      <c r="J31" s="84">
        <f>J32</f>
        <v>0.5</v>
      </c>
    </row>
    <row r="32" spans="2:10" x14ac:dyDescent="0.3">
      <c r="B32" s="85"/>
      <c r="C32" s="50" t="s">
        <v>248</v>
      </c>
      <c r="D32" s="50"/>
      <c r="E32" s="50"/>
      <c r="F32" s="51"/>
      <c r="G32" s="52"/>
      <c r="H32" s="53"/>
      <c r="I32" s="54">
        <v>0.5</v>
      </c>
      <c r="J32" s="86">
        <v>0.5</v>
      </c>
    </row>
    <row r="33" spans="2:10" x14ac:dyDescent="0.3">
      <c r="B33" s="45" t="s">
        <v>146</v>
      </c>
      <c r="C33" s="55" t="s">
        <v>165</v>
      </c>
      <c r="D33" s="55"/>
      <c r="E33" s="55"/>
      <c r="F33" s="46">
        <f>ORÇAMENTO!K55</f>
        <v>12262.946904</v>
      </c>
      <c r="G33" s="47" t="s">
        <v>251</v>
      </c>
      <c r="H33" s="48">
        <f>H34</f>
        <v>0.5</v>
      </c>
      <c r="I33" s="49">
        <f>I34</f>
        <v>0.2</v>
      </c>
      <c r="J33" s="84">
        <f>J34</f>
        <v>0.3</v>
      </c>
    </row>
    <row r="34" spans="2:10" x14ac:dyDescent="0.3">
      <c r="B34" s="85"/>
      <c r="C34" s="50" t="s">
        <v>248</v>
      </c>
      <c r="D34" s="50"/>
      <c r="E34" s="50"/>
      <c r="F34" s="51"/>
      <c r="G34" s="52"/>
      <c r="H34" s="53">
        <v>0.5</v>
      </c>
      <c r="I34" s="54">
        <v>0.2</v>
      </c>
      <c r="J34" s="86">
        <v>0.3</v>
      </c>
    </row>
    <row r="35" spans="2:10" x14ac:dyDescent="0.3">
      <c r="B35" s="45" t="s">
        <v>164</v>
      </c>
      <c r="C35" s="55" t="s">
        <v>181</v>
      </c>
      <c r="D35" s="55"/>
      <c r="E35" s="55"/>
      <c r="F35" s="46">
        <f>ORÇAMENTO!K63</f>
        <v>9235.7904600000002</v>
      </c>
      <c r="G35" s="47" t="s">
        <v>251</v>
      </c>
      <c r="H35" s="48">
        <f>H36</f>
        <v>0.5</v>
      </c>
      <c r="I35" s="49">
        <f>I36</f>
        <v>0.2</v>
      </c>
      <c r="J35" s="84">
        <f>J36</f>
        <v>0.3</v>
      </c>
    </row>
    <row r="36" spans="2:10" x14ac:dyDescent="0.3">
      <c r="B36" s="85"/>
      <c r="C36" s="50" t="s">
        <v>248</v>
      </c>
      <c r="D36" s="50"/>
      <c r="E36" s="50"/>
      <c r="F36" s="51"/>
      <c r="G36" s="52"/>
      <c r="H36" s="53">
        <v>0.5</v>
      </c>
      <c r="I36" s="54">
        <v>0.2</v>
      </c>
      <c r="J36" s="86">
        <v>0.3</v>
      </c>
    </row>
    <row r="37" spans="2:10" x14ac:dyDescent="0.3">
      <c r="B37" s="45" t="s">
        <v>180</v>
      </c>
      <c r="C37" s="55" t="s">
        <v>210</v>
      </c>
      <c r="D37" s="55"/>
      <c r="E37" s="55"/>
      <c r="F37" s="46">
        <f>ORÇAMENTO!K81</f>
        <v>1819.0654107600001</v>
      </c>
      <c r="G37" s="47" t="s">
        <v>251</v>
      </c>
      <c r="H37" s="48">
        <f>H38</f>
        <v>0</v>
      </c>
      <c r="I37" s="49">
        <f>I38</f>
        <v>0.5</v>
      </c>
      <c r="J37" s="84">
        <f>J38</f>
        <v>0.5</v>
      </c>
    </row>
    <row r="38" spans="2:10" x14ac:dyDescent="0.3">
      <c r="B38" s="87"/>
      <c r="C38" s="88" t="s">
        <v>248</v>
      </c>
      <c r="D38" s="88"/>
      <c r="E38" s="88"/>
      <c r="F38" s="89"/>
      <c r="G38" s="90"/>
      <c r="H38" s="91"/>
      <c r="I38" s="92">
        <v>0.5</v>
      </c>
      <c r="J38" s="93">
        <v>0.5</v>
      </c>
    </row>
    <row r="39" spans="2:10" x14ac:dyDescent="0.3">
      <c r="B39" s="56"/>
      <c r="C39" s="57"/>
      <c r="D39" s="57"/>
      <c r="E39" s="57"/>
      <c r="F39" s="58"/>
      <c r="G39" s="58"/>
      <c r="H39" s="57"/>
      <c r="I39" s="57"/>
      <c r="J39" s="57"/>
    </row>
    <row r="40" spans="2:10" ht="15.6" x14ac:dyDescent="0.3">
      <c r="B40" s="123" t="s">
        <v>252</v>
      </c>
      <c r="C40" s="123"/>
      <c r="D40" s="123"/>
      <c r="E40" s="59"/>
      <c r="F40" s="60"/>
      <c r="G40" s="61"/>
      <c r="H40" s="62"/>
      <c r="I40" s="63"/>
      <c r="J40" s="63"/>
    </row>
    <row r="41" spans="2:10" x14ac:dyDescent="0.3">
      <c r="B41" s="64"/>
      <c r="C41" s="64"/>
      <c r="D41" s="64"/>
      <c r="E41" s="118" t="s">
        <v>257</v>
      </c>
      <c r="F41" s="60"/>
      <c r="G41" s="61" t="s">
        <v>254</v>
      </c>
      <c r="H41" s="62">
        <f>H43/F15</f>
        <v>0.30041168385159867</v>
      </c>
      <c r="I41" s="63">
        <f>I43/F15</f>
        <v>0.36312010492336905</v>
      </c>
      <c r="J41" s="63">
        <f>J43/F15</f>
        <v>0.33646821122503218</v>
      </c>
    </row>
    <row r="42" spans="2:10" x14ac:dyDescent="0.3">
      <c r="B42" s="64"/>
      <c r="C42" s="64"/>
      <c r="D42" s="64"/>
      <c r="E42" s="119"/>
      <c r="F42" s="65"/>
      <c r="G42" s="66"/>
      <c r="H42" s="67">
        <v>0</v>
      </c>
      <c r="I42" s="68">
        <v>0</v>
      </c>
      <c r="J42" s="68">
        <v>0</v>
      </c>
    </row>
    <row r="43" spans="2:10" x14ac:dyDescent="0.3">
      <c r="B43" s="64"/>
      <c r="C43" s="64"/>
      <c r="D43" s="64"/>
      <c r="E43" s="120"/>
      <c r="F43" s="69"/>
      <c r="G43" s="70" t="s">
        <v>255</v>
      </c>
      <c r="H43" s="71">
        <f>(F17*H17)+(F19*H19)+(F21*H21)+(F23*H23)+(F25*H25)+(F27*H27)+(F29*H29)+(F31*H31)+(F33*H33)+(F35*H35)+(F37*H37)</f>
        <v>36912.980684424001</v>
      </c>
      <c r="I43" s="72">
        <f>(F17*I17)+(F19*I19)+(F21*I21)+(F23*I23)+(F25*I25)+(F27*I27)+(F29*I29)+(F31*I31)+(F33*I33)+(F35*I35)+(F37*I37)</f>
        <v>44618.256012251994</v>
      </c>
      <c r="J43" s="72">
        <f>(F17*J17)+(F19*J19)+(F21*J21)+(F23*J23)+(F25*J25)+(F27*J27)+(F29*J29)+(F31*J31)+(F33*J33)+(F35*J35)+(F37*J37)</f>
        <v>41343.413886684</v>
      </c>
    </row>
    <row r="44" spans="2:10" x14ac:dyDescent="0.3">
      <c r="B44" s="64"/>
      <c r="C44" s="64"/>
      <c r="D44" s="64"/>
      <c r="E44" s="118" t="s">
        <v>253</v>
      </c>
      <c r="F44" s="77"/>
      <c r="G44" s="61" t="s">
        <v>254</v>
      </c>
      <c r="H44" s="78">
        <f>H41</f>
        <v>0.30041168385159867</v>
      </c>
      <c r="I44" s="79">
        <f>H44+I41</f>
        <v>0.66353178877496766</v>
      </c>
      <c r="J44" s="79">
        <f>I44+J41</f>
        <v>0.99999999999999978</v>
      </c>
    </row>
    <row r="45" spans="2:10" x14ac:dyDescent="0.3">
      <c r="B45" s="64"/>
      <c r="C45" s="64"/>
      <c r="D45" s="64"/>
      <c r="E45" s="119"/>
      <c r="F45" s="73"/>
      <c r="G45" s="74"/>
      <c r="H45" s="75">
        <v>0</v>
      </c>
      <c r="I45" s="76">
        <v>0</v>
      </c>
      <c r="J45" s="76">
        <v>0</v>
      </c>
    </row>
    <row r="46" spans="2:10" x14ac:dyDescent="0.3">
      <c r="B46" s="64"/>
      <c r="C46" s="64"/>
      <c r="D46" s="64"/>
      <c r="E46" s="120"/>
      <c r="F46" s="36"/>
      <c r="G46" s="37" t="s">
        <v>256</v>
      </c>
      <c r="H46" s="38">
        <f>H43</f>
        <v>36912.980684424001</v>
      </c>
      <c r="I46" s="39">
        <f>H46+I43</f>
        <v>81531.236696676002</v>
      </c>
      <c r="J46" s="39">
        <f>I46+J43</f>
        <v>122874.65058335999</v>
      </c>
    </row>
    <row r="48" spans="2:10" customFormat="1" x14ac:dyDescent="0.3"/>
    <row r="49" spans="2:10" customFormat="1" x14ac:dyDescent="0.3">
      <c r="B49" s="109" t="s">
        <v>32</v>
      </c>
      <c r="C49" s="109"/>
      <c r="D49" s="109"/>
      <c r="F49" s="12"/>
      <c r="G49" s="12"/>
      <c r="H49" s="12"/>
      <c r="I49" s="12"/>
      <c r="J49" s="13"/>
    </row>
    <row r="50" spans="2:10" customFormat="1" x14ac:dyDescent="0.3">
      <c r="B50" s="17"/>
      <c r="F50" s="3" t="s">
        <v>28</v>
      </c>
      <c r="G50" s="3"/>
      <c r="H50" s="3"/>
      <c r="I50" s="3"/>
    </row>
    <row r="51" spans="2:10" customFormat="1" x14ac:dyDescent="0.3">
      <c r="F51" s="18" t="s">
        <v>29</v>
      </c>
      <c r="G51" t="s">
        <v>217</v>
      </c>
      <c r="I51" s="5"/>
    </row>
    <row r="52" spans="2:10" customFormat="1" x14ac:dyDescent="0.3">
      <c r="B52" s="117">
        <v>45519</v>
      </c>
      <c r="C52" s="117"/>
      <c r="D52" s="117"/>
      <c r="E52" s="117"/>
      <c r="F52" s="18" t="s">
        <v>34</v>
      </c>
      <c r="G52" s="4" t="s">
        <v>33</v>
      </c>
      <c r="H52" s="5"/>
      <c r="I52" s="5"/>
    </row>
    <row r="53" spans="2:10" customFormat="1" x14ac:dyDescent="0.3">
      <c r="B53" s="19" t="s">
        <v>30</v>
      </c>
      <c r="C53" s="14"/>
      <c r="D53" s="14"/>
      <c r="F53" s="18"/>
      <c r="G53" s="4"/>
      <c r="H53" s="5"/>
      <c r="I53" s="5"/>
    </row>
    <row r="54" spans="2:10" customFormat="1" x14ac:dyDescent="0.3"/>
  </sheetData>
  <mergeCells count="20">
    <mergeCell ref="B49:D49"/>
    <mergeCell ref="B52:E52"/>
    <mergeCell ref="C9:E9"/>
    <mergeCell ref="G9:I9"/>
    <mergeCell ref="C10:E10"/>
    <mergeCell ref="G10:I10"/>
    <mergeCell ref="E41:E43"/>
    <mergeCell ref="E44:E46"/>
    <mergeCell ref="G13:G14"/>
    <mergeCell ref="B40:D40"/>
    <mergeCell ref="C15:E15"/>
    <mergeCell ref="B13:B14"/>
    <mergeCell ref="C13:C14"/>
    <mergeCell ref="F13:F14"/>
    <mergeCell ref="F3:H3"/>
    <mergeCell ref="F4:H4"/>
    <mergeCell ref="B6:F6"/>
    <mergeCell ref="G6:J6"/>
    <mergeCell ref="B7:F7"/>
    <mergeCell ref="G7:J7"/>
  </mergeCells>
  <conditionalFormatting sqref="H20:J20 H18:J18 H16:J16">
    <cfRule type="expression" dxfId="18" priority="33" stopIfTrue="1">
      <formula>AND(ISNUMBER($G15),$G15&lt;&gt;0)</formula>
    </cfRule>
  </conditionalFormatting>
  <conditionalFormatting sqref="H19:J19 H17:J17 H15:J15">
    <cfRule type="expression" dxfId="17" priority="34" stopIfTrue="1">
      <formula>H15&lt;&gt;0</formula>
    </cfRule>
  </conditionalFormatting>
  <conditionalFormatting sqref="H26:J26 H24:J24 H22:J22">
    <cfRule type="expression" dxfId="16" priority="27" stopIfTrue="1">
      <formula>AND(ISNUMBER($G21),$G21&lt;&gt;0)</formula>
    </cfRule>
  </conditionalFormatting>
  <conditionalFormatting sqref="H25:J25 H23:J23 H21:J21">
    <cfRule type="expression" dxfId="15" priority="28" stopIfTrue="1">
      <formula>H21&lt;&gt;0</formula>
    </cfRule>
  </conditionalFormatting>
  <conditionalFormatting sqref="H30:J30 H28:J28">
    <cfRule type="expression" dxfId="14" priority="21" stopIfTrue="1">
      <formula>AND(ISNUMBER($G27),$G27&lt;&gt;0)</formula>
    </cfRule>
  </conditionalFormatting>
  <conditionalFormatting sqref="H29:J29 H27:J27">
    <cfRule type="expression" dxfId="13" priority="22" stopIfTrue="1">
      <formula>H27&lt;&gt;0</formula>
    </cfRule>
  </conditionalFormatting>
  <conditionalFormatting sqref="H36:J36 H34:J34 H32:J32">
    <cfRule type="expression" dxfId="12" priority="15" stopIfTrue="1">
      <formula>AND(ISNUMBER($G31),$G31&lt;&gt;0)</formula>
    </cfRule>
  </conditionalFormatting>
  <conditionalFormatting sqref="H35:J35 H33:J33 H31:J31">
    <cfRule type="expression" dxfId="11" priority="16" stopIfTrue="1">
      <formula>H31&lt;&gt;0</formula>
    </cfRule>
  </conditionalFormatting>
  <conditionalFormatting sqref="H38:J38">
    <cfRule type="expression" dxfId="10" priority="9" stopIfTrue="1">
      <formula>AND(ISNUMBER($G37),$G37&lt;&gt;0)</formula>
    </cfRule>
  </conditionalFormatting>
  <conditionalFormatting sqref="H37:J37">
    <cfRule type="expression" dxfId="9" priority="10" stopIfTrue="1">
      <formula>H37&lt;&gt;0</formula>
    </cfRule>
  </conditionalFormatting>
  <conditionalFormatting sqref="I41:J41 I43:J44 I46:J46">
    <cfRule type="expression" dxfId="8" priority="6" stopIfTrue="1">
      <formula>OFFSET(I$60,0,-1)&gt;=1</formula>
    </cfRule>
  </conditionalFormatting>
  <conditionalFormatting sqref="I42:J42 I45:J45">
    <cfRule type="expression" dxfId="7" priority="7" stopIfTrue="1">
      <formula>OFFSET(I$60,0,-1)&gt;=1</formula>
    </cfRule>
  </conditionalFormatting>
  <conditionalFormatting sqref="H40:J40">
    <cfRule type="expression" dxfId="6" priority="8" stopIfTrue="1">
      <formula>H$55=0</formula>
    </cfRule>
  </conditionalFormatting>
  <conditionalFormatting sqref="B20:F20 B18:F18 B16:F16 B26:F26 B24:F24 B22:F22 B30:F30 B28:F28 B36:F36 B34:F34 B32:F32 B38:F38">
    <cfRule type="expression" dxfId="5" priority="176" stopIfTrue="1">
      <formula>#REF!=2</formula>
    </cfRule>
    <cfRule type="expression" dxfId="4" priority="177" stopIfTrue="1">
      <formula>AND(#REF!=1,#REF!&lt;&gt;"")</formula>
    </cfRule>
  </conditionalFormatting>
  <conditionalFormatting sqref="B19:F19 B17:F17 B15:C15 F15 B25:F25 B23:F23 B21:F21 B29:F29 B27:F27 B35:F35 B33:F33 B31:F31 B37:F37">
    <cfRule type="expression" dxfId="3" priority="182" stopIfTrue="1">
      <formula>#REF!=2</formula>
    </cfRule>
    <cfRule type="expression" dxfId="2" priority="183" stopIfTrue="1">
      <formula>AND(#REF!=1,#REF!&lt;&gt;"")</formula>
    </cfRule>
  </conditionalFormatting>
  <conditionalFormatting sqref="J9">
    <cfRule type="expression" dxfId="1" priority="1" stopIfTrue="1">
      <formula>TIPOORCAMENTO="Proposto"</formula>
    </cfRule>
  </conditionalFormatting>
  <conditionalFormatting sqref="G9">
    <cfRule type="expression" dxfId="0" priority="2" stopIfTrue="1">
      <formula>TIPOORCAMENTO="Proposto"</formula>
    </cfRule>
  </conditionalFormatting>
  <dataValidations disablePrompts="1" count="4">
    <dataValidation type="date" operator="greaterThan" allowBlank="1" showInputMessage="1" showErrorMessage="1" errorTitle="Erro" error="Digite somente datas." sqref="H14" xr:uid="{00000000-0002-0000-0100-000000000000}">
      <formula1>36526</formula1>
    </dataValidation>
    <dataValidation type="decimal" allowBlank="1" showErrorMessage="1" error="Porcentagem Acumulada &gt; 100%." sqref="H16:J16 H18:J18 H20:J20 H22:J22 H24:J24 H26:J26 H28:J28 H30:J30 H32:J32 H34:J34 H36:J36 H38:J38" xr:uid="{00000000-0002-0000-0100-000001000000}">
      <formula1>0</formula1>
      <formula2>CRONO.MaxParc</formula2>
    </dataValidation>
    <dataValidation type="whole" operator="greaterThan" allowBlank="1" showErrorMessage="1" sqref="H13" xr:uid="{00000000-0002-0000-0100-000002000000}">
      <formula1>0</formula1>
      <formula2>0</formula2>
    </dataValidation>
    <dataValidation allowBlank="1" showInputMessage="1" showErrorMessage="1" prompt="Preencha na célula de baixo. Se o acompanhamento for PLE, preencha no botão PREENCHIMENTO POR EVENTOS, acima." sqref="H15:J15 H17:J17 H19:J19 H21:J21 H23:J23 H25:J25 H27:J27 H29:J29 H31:J31 H33:J33 H35:J35 H37:J37" xr:uid="{00000000-0002-0000-0100-000003000000}"/>
  </dataValidations>
  <pageMargins left="0.51181102362204722" right="0.51181102362204722" top="0.78740157480314965" bottom="0.78740157480314965" header="0.31496062992125984" footer="0.31496062992125984"/>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ORÇAMENTO</vt:lpstr>
      <vt:lpstr>CRONOGRAMA</vt:lpstr>
      <vt:lpstr>CRONOGRAMA!Area_de_impressao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Mariano</dc:creator>
  <cp:lastModifiedBy>Denise Mariano</cp:lastModifiedBy>
  <cp:lastPrinted>2024-08-15T13:33:53Z</cp:lastPrinted>
  <dcterms:created xsi:type="dcterms:W3CDTF">2024-03-10T19:49:44Z</dcterms:created>
  <dcterms:modified xsi:type="dcterms:W3CDTF">2024-08-15T13:35:55Z</dcterms:modified>
</cp:coreProperties>
</file>